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CUMENTE\BUGET 2025\"/>
    </mc:Choice>
  </mc:AlternateContent>
  <bookViews>
    <workbookView xWindow="480" yWindow="135" windowWidth="18195" windowHeight="11685"/>
  </bookViews>
  <sheets>
    <sheet name="buget" sheetId="1" r:id="rId1"/>
    <sheet name="camin" sheetId="10" r:id="rId2"/>
    <sheet name="inv 2025" sheetId="9" r:id="rId3"/>
    <sheet name="trim inv" sheetId="8" r:id="rId4"/>
    <sheet name="calcul ocol silvic" sheetId="6" r:id="rId5"/>
    <sheet name="contr lunare" sheetId="7" r:id="rId6"/>
  </sheets>
  <calcPr calcId="162913"/>
</workbook>
</file>

<file path=xl/calcChain.xml><?xml version="1.0" encoding="utf-8"?>
<calcChain xmlns="http://schemas.openxmlformats.org/spreadsheetml/2006/main">
  <c r="F128" i="1" l="1"/>
  <c r="F129" i="1"/>
  <c r="F130" i="1"/>
  <c r="F131" i="1"/>
  <c r="F132" i="1"/>
  <c r="F133" i="1"/>
  <c r="F134" i="1"/>
  <c r="E260" i="1"/>
  <c r="F247" i="1" l="1"/>
  <c r="E56" i="1" l="1"/>
  <c r="D56" i="1"/>
  <c r="E55" i="1" l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3" i="1"/>
  <c r="F44" i="1"/>
  <c r="F45" i="1"/>
  <c r="F46" i="1"/>
  <c r="F47" i="1"/>
  <c r="F48" i="1"/>
  <c r="F49" i="1"/>
  <c r="F50" i="1"/>
  <c r="F51" i="1"/>
  <c r="F53" i="1"/>
  <c r="F14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10" i="1"/>
  <c r="F115" i="1"/>
  <c r="F117" i="1"/>
  <c r="F119" i="1"/>
  <c r="F120" i="1"/>
  <c r="F121" i="1"/>
  <c r="F122" i="1"/>
  <c r="F125" i="1"/>
  <c r="F126" i="1"/>
  <c r="F127" i="1"/>
  <c r="F138" i="1"/>
  <c r="F139" i="1"/>
  <c r="F140" i="1"/>
  <c r="F141" i="1"/>
  <c r="F142" i="1"/>
  <c r="F143" i="1"/>
  <c r="F144" i="1"/>
  <c r="F145" i="1"/>
  <c r="F148" i="1"/>
  <c r="F149" i="1"/>
  <c r="F150" i="1"/>
  <c r="F151" i="1"/>
  <c r="F152" i="1"/>
  <c r="F155" i="1"/>
  <c r="F156" i="1"/>
  <c r="F157" i="1"/>
  <c r="F158" i="1"/>
  <c r="F159" i="1"/>
  <c r="F160" i="1"/>
  <c r="F161" i="1"/>
  <c r="F162" i="1"/>
  <c r="F163" i="1"/>
  <c r="F164" i="1"/>
  <c r="F165" i="1"/>
  <c r="F168" i="1"/>
  <c r="F169" i="1"/>
  <c r="F170" i="1"/>
  <c r="F171" i="1"/>
  <c r="F172" i="1"/>
  <c r="F173" i="1"/>
  <c r="F174" i="1"/>
  <c r="F177" i="1"/>
  <c r="F178" i="1"/>
  <c r="F179" i="1"/>
  <c r="F182" i="1"/>
  <c r="F183" i="1"/>
  <c r="F184" i="1"/>
  <c r="F185" i="1"/>
  <c r="F186" i="1"/>
  <c r="F187" i="1"/>
  <c r="F188" i="1"/>
  <c r="F189" i="1"/>
  <c r="F190" i="1"/>
  <c r="F191" i="1"/>
  <c r="F194" i="1"/>
  <c r="F195" i="1"/>
  <c r="F196" i="1"/>
  <c r="F200" i="1"/>
  <c r="F201" i="1"/>
  <c r="F202" i="1"/>
  <c r="F203" i="1"/>
  <c r="F204" i="1"/>
  <c r="F205" i="1"/>
  <c r="F210" i="1"/>
  <c r="F211" i="1"/>
  <c r="F212" i="1"/>
  <c r="F214" i="1"/>
  <c r="F216" i="1"/>
  <c r="F217" i="1"/>
  <c r="F220" i="1"/>
  <c r="F221" i="1"/>
  <c r="F222" i="1"/>
  <c r="F223" i="1"/>
  <c r="F224" i="1"/>
  <c r="F226" i="1"/>
  <c r="F227" i="1"/>
  <c r="F228" i="1"/>
  <c r="F229" i="1"/>
  <c r="F230" i="1"/>
  <c r="F231" i="1"/>
  <c r="F232" i="1"/>
  <c r="F235" i="1"/>
  <c r="F239" i="1"/>
  <c r="F240" i="1"/>
  <c r="F241" i="1"/>
  <c r="F242" i="1"/>
  <c r="F243" i="1"/>
  <c r="F244" i="1"/>
  <c r="F245" i="1"/>
  <c r="F246" i="1"/>
  <c r="F249" i="1"/>
  <c r="F250" i="1"/>
  <c r="F251" i="1"/>
  <c r="F252" i="1"/>
  <c r="F253" i="1"/>
  <c r="F256" i="1"/>
  <c r="F257" i="1"/>
  <c r="F258" i="1"/>
  <c r="F78" i="1"/>
  <c r="E59" i="1"/>
  <c r="E57" i="1"/>
  <c r="D55" i="1"/>
  <c r="D57" i="1"/>
  <c r="F57" i="1" l="1"/>
  <c r="F55" i="1"/>
  <c r="F56" i="1"/>
  <c r="D59" i="1" l="1"/>
  <c r="F59" i="1" s="1"/>
  <c r="F38" i="6" l="1"/>
  <c r="F39" i="6"/>
  <c r="D260" i="1" l="1"/>
  <c r="F260" i="1" s="1"/>
  <c r="C3" i="10" l="1"/>
  <c r="I4" i="10" l="1"/>
  <c r="D6" i="10"/>
  <c r="E6" i="10"/>
  <c r="C6" i="10"/>
  <c r="G4" i="10"/>
  <c r="E34" i="9" l="1"/>
  <c r="F36" i="8" l="1"/>
  <c r="G36" i="8"/>
  <c r="H36" i="8"/>
  <c r="D36" i="8"/>
  <c r="E36" i="8"/>
  <c r="J34" i="9" l="1"/>
  <c r="F34" i="9"/>
  <c r="G34" i="9"/>
  <c r="H34" i="9"/>
  <c r="I34" i="9"/>
  <c r="D34" i="9"/>
  <c r="C2" i="7" l="1"/>
  <c r="I35" i="6" l="1"/>
  <c r="G19" i="6" l="1"/>
  <c r="L16" i="6" s="1"/>
  <c r="N21" i="6" s="1"/>
  <c r="E19" i="6"/>
  <c r="L15" i="6" s="1"/>
  <c r="B12" i="6" l="1"/>
  <c r="F27" i="6" l="1"/>
  <c r="F30" i="6" s="1"/>
  <c r="F33" i="6" s="1"/>
  <c r="G37" i="6" l="1"/>
  <c r="F35" i="6"/>
  <c r="F28" i="6"/>
  <c r="K30" i="6"/>
  <c r="K31" i="6" s="1"/>
  <c r="K32" i="6" s="1"/>
  <c r="C19" i="6"/>
  <c r="L14" i="6" s="1"/>
  <c r="B15" i="6"/>
  <c r="B16" i="6" s="1"/>
  <c r="B18" i="6" s="1"/>
  <c r="G28" i="6" l="1"/>
  <c r="F29" i="6"/>
  <c r="K37" i="6"/>
  <c r="G30" i="6"/>
  <c r="I30" i="6" s="1"/>
  <c r="C22" i="6"/>
  <c r="B23" i="6" s="1"/>
  <c r="F32" i="6" l="1"/>
  <c r="F31" i="6"/>
  <c r="G34" i="6" s="1"/>
  <c r="I6" i="6"/>
  <c r="H35" i="6" l="1"/>
  <c r="I5" i="6"/>
  <c r="I4" i="6" l="1"/>
</calcChain>
</file>

<file path=xl/comments1.xml><?xml version="1.0" encoding="utf-8"?>
<comments xmlns="http://schemas.openxmlformats.org/spreadsheetml/2006/main">
  <authors>
    <author>Contabilitate</author>
  </authors>
  <commentList>
    <comment ref="K8" authorId="0" shapeId="0">
      <text>
        <r>
          <rPr>
            <b/>
            <sz val="9"/>
            <color indexed="81"/>
            <rFont val="Tahoma"/>
            <family val="2"/>
          </rPr>
          <t>Contabilitate:</t>
        </r>
        <r>
          <rPr>
            <sz val="9"/>
            <color indexed="81"/>
            <rFont val="Tahoma"/>
            <family val="2"/>
          </rPr>
          <t xml:space="preserve">
deviz 455884.32 total
(383+tva)</t>
        </r>
      </text>
    </comment>
    <comment ref="C9" authorId="0" shapeId="0">
      <text>
        <r>
          <rPr>
            <b/>
            <sz val="9"/>
            <color indexed="81"/>
            <rFont val="Tahoma"/>
            <family val="2"/>
          </rPr>
          <t>Contabilitate:</t>
        </r>
        <r>
          <rPr>
            <sz val="9"/>
            <color indexed="81"/>
            <rFont val="Tahoma"/>
            <family val="2"/>
          </rPr>
          <t xml:space="preserve">
130900 de mutat pe investitie separata</t>
        </r>
      </text>
    </comment>
    <comment ref="C21" authorId="0" shapeId="0">
      <text>
        <r>
          <rPr>
            <b/>
            <sz val="9"/>
            <color indexed="81"/>
            <rFont val="Tahoma"/>
            <family val="2"/>
          </rPr>
          <t>Contabilitate:</t>
        </r>
        <r>
          <rPr>
            <sz val="9"/>
            <color indexed="81"/>
            <rFont val="Tahoma"/>
            <family val="2"/>
          </rPr>
          <t xml:space="preserve">
23500+tva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Contabilitate:</t>
        </r>
        <r>
          <rPr>
            <sz val="9"/>
            <color indexed="81"/>
            <rFont val="Tahoma"/>
            <family val="2"/>
          </rPr>
          <t xml:space="preserve">
324984.32 mutat pe investitie separata</t>
        </r>
      </text>
    </comment>
    <comment ref="C24" authorId="0" shapeId="0">
      <text>
        <r>
          <rPr>
            <b/>
            <sz val="9"/>
            <color indexed="81"/>
            <rFont val="Tahoma"/>
            <family val="2"/>
          </rPr>
          <t>Contabilitate:</t>
        </r>
        <r>
          <rPr>
            <sz val="9"/>
            <color indexed="81"/>
            <rFont val="Tahoma"/>
            <family val="2"/>
          </rPr>
          <t xml:space="preserve">
42371+29750 (25.000+tva)</t>
        </r>
      </text>
    </comment>
  </commentList>
</comments>
</file>

<file path=xl/comments2.xml><?xml version="1.0" encoding="utf-8"?>
<comments xmlns="http://schemas.openxmlformats.org/spreadsheetml/2006/main">
  <authors>
    <author>Contabilitate</author>
  </authors>
  <commentList>
    <comment ref="B27" authorId="0" shapeId="0">
      <text>
        <r>
          <rPr>
            <b/>
            <sz val="9"/>
            <color indexed="81"/>
            <rFont val="Tahoma"/>
            <family val="2"/>
          </rPr>
          <t>Contabilitate:</t>
        </r>
        <r>
          <rPr>
            <sz val="9"/>
            <color indexed="81"/>
            <rFont val="Tahoma"/>
            <family val="2"/>
          </rPr>
          <t xml:space="preserve">
statii reincarcare, semaforizare, camere video si lab scolar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Contabilitate:</t>
        </r>
        <r>
          <rPr>
            <sz val="9"/>
            <color indexed="81"/>
            <rFont val="Tahoma"/>
            <family val="2"/>
          </rPr>
          <t xml:space="preserve">
componenta C15 educatie</t>
        </r>
      </text>
    </comment>
  </commentList>
</comments>
</file>

<file path=xl/comments3.xml><?xml version="1.0" encoding="utf-8"?>
<comments xmlns="http://schemas.openxmlformats.org/spreadsheetml/2006/main">
  <authors>
    <author>Contabilitate</author>
  </authors>
  <commentList>
    <comment ref="B4" authorId="0" shapeId="0">
      <text>
        <r>
          <rPr>
            <b/>
            <sz val="9"/>
            <color indexed="81"/>
            <rFont val="Tahoma"/>
            <family val="2"/>
          </rPr>
          <t>Contabilitate:</t>
        </r>
        <r>
          <rPr>
            <sz val="9"/>
            <color indexed="81"/>
            <rFont val="Tahoma"/>
            <family val="2"/>
          </rPr>
          <t xml:space="preserve">
initial 1500
final 2205</t>
        </r>
      </text>
    </comment>
    <comment ref="C19" authorId="0" shapeId="0">
      <text>
        <r>
          <rPr>
            <b/>
            <sz val="9"/>
            <color indexed="81"/>
            <rFont val="Tahoma"/>
            <family val="2"/>
          </rPr>
          <t>Contabilitate:</t>
        </r>
        <r>
          <rPr>
            <sz val="9"/>
            <color indexed="81"/>
            <rFont val="Tahoma"/>
            <family val="2"/>
          </rPr>
          <t xml:space="preserve">
de facut dcerere catre ocol pentru acordare
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</rPr>
          <t>Contabilitate:</t>
        </r>
        <r>
          <rPr>
            <sz val="9"/>
            <color indexed="81"/>
            <rFont val="Tahoma"/>
            <family val="2"/>
          </rPr>
          <t xml:space="preserve">
SE SOLICITA SI SE RETINE IMPOZIT 10%</t>
        </r>
      </text>
    </comment>
    <comment ref="G19" authorId="0" shapeId="0">
      <text>
        <r>
          <rPr>
            <b/>
            <sz val="9"/>
            <color indexed="81"/>
            <rFont val="Tahoma"/>
            <family val="2"/>
          </rPr>
          <t>Contabilitate:</t>
        </r>
        <r>
          <rPr>
            <sz val="9"/>
            <color indexed="81"/>
            <rFont val="Tahoma"/>
            <family val="2"/>
          </rPr>
          <t xml:space="preserve">
se retine imp 10%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</rPr>
          <t>Contabilitate:</t>
        </r>
        <r>
          <rPr>
            <sz val="9"/>
            <color indexed="81"/>
            <rFont val="Tahoma"/>
            <family val="2"/>
          </rPr>
          <t xml:space="preserve">
de scazut puieti plantati 2024
aprox 500 mii</t>
        </r>
      </text>
    </comment>
    <comment ref="M21" authorId="0" shapeId="0">
      <text>
        <r>
          <rPr>
            <b/>
            <sz val="9"/>
            <color indexed="81"/>
            <rFont val="Tahoma"/>
            <family val="2"/>
          </rPr>
          <t>Contabilitate:</t>
        </r>
        <r>
          <rPr>
            <sz val="9"/>
            <color indexed="81"/>
            <rFont val="Tahoma"/>
            <family val="2"/>
          </rPr>
          <t xml:space="preserve">
platit efectiv 505000
brut 561.111
impozit 10% 56.111</t>
        </r>
      </text>
    </comment>
    <comment ref="D30" authorId="0" shapeId="0">
      <text>
        <r>
          <rPr>
            <b/>
            <sz val="9"/>
            <color indexed="81"/>
            <rFont val="Tahoma"/>
            <family val="2"/>
          </rPr>
          <t>Contabilitate:</t>
        </r>
        <r>
          <rPr>
            <sz val="9"/>
            <color indexed="81"/>
            <rFont val="Tahoma"/>
            <family val="2"/>
          </rPr>
          <t xml:space="preserve">
regularizare 2023</t>
        </r>
      </text>
    </comment>
    <comment ref="F30" authorId="0" shapeId="0">
      <text>
        <r>
          <rPr>
            <b/>
            <sz val="9"/>
            <color indexed="81"/>
            <rFont val="Tahoma"/>
            <family val="2"/>
          </rPr>
          <t>Contabilitate:</t>
        </r>
        <r>
          <rPr>
            <sz val="9"/>
            <color indexed="81"/>
            <rFont val="Tahoma"/>
            <family val="2"/>
          </rPr>
          <t xml:space="preserve">
rest de incasat 2024 dupa cei 600 mii si inainte de profit reinv</t>
        </r>
      </text>
    </comment>
    <comment ref="G30" authorId="0" shapeId="0">
      <text>
        <r>
          <rPr>
            <b/>
            <sz val="9"/>
            <color indexed="81"/>
            <rFont val="Tahoma"/>
            <family val="2"/>
          </rPr>
          <t>Contabilitate:</t>
        </r>
        <r>
          <rPr>
            <sz val="9"/>
            <color indexed="81"/>
            <rFont val="Tahoma"/>
            <family val="2"/>
          </rPr>
          <t xml:space="preserve">
rest de plata 01.01.2024
din care se scade impn reinvestit si se prinde in buget</t>
        </r>
      </text>
    </comment>
    <comment ref="H30" authorId="0" shapeId="0">
      <text>
        <r>
          <rPr>
            <b/>
            <sz val="9"/>
            <color indexed="81"/>
            <rFont val="Tahoma"/>
            <family val="2"/>
          </rPr>
          <t>Contabilitate:</t>
        </r>
        <r>
          <rPr>
            <sz val="9"/>
            <color indexed="81"/>
            <rFont val="Tahoma"/>
            <family val="2"/>
          </rPr>
          <t xml:space="preserve">
profit reinvestit
masina, renovari, stocuri</t>
        </r>
      </text>
    </comment>
    <comment ref="I30" authorId="0" shapeId="0">
      <text>
        <r>
          <rPr>
            <b/>
            <sz val="9"/>
            <color indexed="81"/>
            <rFont val="Tahoma"/>
            <family val="2"/>
          </rPr>
          <t>Contabilitate:</t>
        </r>
        <r>
          <rPr>
            <sz val="9"/>
            <color indexed="81"/>
            <rFont val="Tahoma"/>
            <family val="2"/>
          </rPr>
          <t xml:space="preserve">
restanta de prins in buget 2024</t>
        </r>
      </text>
    </comment>
    <comment ref="C31" authorId="0" shapeId="0">
      <text>
        <r>
          <rPr>
            <b/>
            <sz val="9"/>
            <color indexed="81"/>
            <rFont val="Tahoma"/>
            <family val="2"/>
          </rPr>
          <t>Contabilitate:</t>
        </r>
        <r>
          <rPr>
            <sz val="9"/>
            <color indexed="81"/>
            <rFont val="Tahoma"/>
            <family val="2"/>
          </rPr>
          <t xml:space="preserve">
estimare pierdere 
prins in bugeta diferenta dintre restanta si pierdere 
3015279.47-1471837= 1543442.47
din care achitat 
2024 600000
2025 505000
rest de achitat 438442.47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</rPr>
          <t>Contabilitate:</t>
        </r>
        <r>
          <rPr>
            <sz val="9"/>
            <color indexed="81"/>
            <rFont val="Tahoma"/>
            <family val="2"/>
          </rPr>
          <t xml:space="preserve">
de incasat dupa profit reinvestit in 2024 si dupa incasare de 600000</t>
        </r>
      </text>
    </comment>
    <comment ref="D32" authorId="0" shapeId="0">
      <text>
        <r>
          <rPr>
            <b/>
            <sz val="9"/>
            <color indexed="81"/>
            <rFont val="Tahoma"/>
            <family val="2"/>
          </rPr>
          <t>Contabilitate:</t>
        </r>
        <r>
          <rPr>
            <sz val="9"/>
            <color indexed="81"/>
            <rFont val="Tahoma"/>
            <family val="2"/>
          </rPr>
          <t xml:space="preserve">
pierdere recuperata din estimarea pentru 2025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</rPr>
          <t>Contabilitate:</t>
        </r>
        <r>
          <rPr>
            <sz val="9"/>
            <color indexed="81"/>
            <rFont val="Tahoma"/>
            <family val="2"/>
          </rPr>
          <t xml:space="preserve">
dupa regularizare cu 2024 si inainte de plata de 505 mii</t>
        </r>
      </text>
    </comment>
    <comment ref="F33" authorId="0" shapeId="0">
      <text>
        <r>
          <rPr>
            <b/>
            <sz val="9"/>
            <color indexed="81"/>
            <rFont val="Tahoma"/>
            <family val="2"/>
          </rPr>
          <t>Contabilitate:</t>
        </r>
        <r>
          <rPr>
            <sz val="9"/>
            <color indexed="81"/>
            <rFont val="Tahoma"/>
            <family val="2"/>
          </rPr>
          <t xml:space="preserve">
de incasat la 31.12.2024</t>
        </r>
      </text>
    </comment>
    <comment ref="H33" authorId="0" shapeId="0">
      <text>
        <r>
          <rPr>
            <b/>
            <sz val="9"/>
            <color indexed="81"/>
            <rFont val="Tahoma"/>
            <family val="2"/>
          </rPr>
          <t>Contabilitate:</t>
        </r>
        <r>
          <rPr>
            <sz val="9"/>
            <color indexed="81"/>
            <rFont val="Tahoma"/>
            <family val="2"/>
          </rPr>
          <t xml:space="preserve">
profit reinvestit</t>
        </r>
      </text>
    </comment>
    <comment ref="E34" authorId="0" shapeId="0">
      <text>
        <r>
          <rPr>
            <b/>
            <sz val="9"/>
            <color indexed="81"/>
            <rFont val="Tahoma"/>
            <family val="2"/>
          </rPr>
          <t>Contabilitate:</t>
        </r>
        <r>
          <rPr>
            <sz val="9"/>
            <color indexed="81"/>
            <rFont val="Tahoma"/>
            <family val="2"/>
          </rPr>
          <t xml:space="preserve">
din fondul de regenerare!</t>
        </r>
      </text>
    </comment>
    <comment ref="G34" authorId="0" shapeId="0">
      <text>
        <r>
          <rPr>
            <b/>
            <sz val="9"/>
            <color indexed="81"/>
            <rFont val="Tahoma"/>
            <family val="2"/>
          </rPr>
          <t>Contabilitate:</t>
        </r>
        <r>
          <rPr>
            <sz val="9"/>
            <color indexed="81"/>
            <rFont val="Tahoma"/>
            <family val="2"/>
          </rPr>
          <t xml:space="preserve">
de incasat la pierdere estimata</t>
        </r>
      </text>
    </comment>
    <comment ref="I35" authorId="0" shapeId="0">
      <text>
        <r>
          <rPr>
            <b/>
            <sz val="9"/>
            <color indexed="81"/>
            <rFont val="Tahoma"/>
            <family val="2"/>
          </rPr>
          <t>Contabilitate:</t>
        </r>
        <r>
          <rPr>
            <sz val="9"/>
            <color indexed="81"/>
            <rFont val="Tahoma"/>
            <family val="2"/>
          </rPr>
          <t xml:space="preserve">
diferenta pierdere intre estimari si regularizare</t>
        </r>
      </text>
    </comment>
    <comment ref="G37" authorId="0" shapeId="0">
      <text>
        <r>
          <rPr>
            <b/>
            <sz val="9"/>
            <color indexed="81"/>
            <rFont val="Tahoma"/>
            <family val="2"/>
          </rPr>
          <t>Contabilitate:</t>
        </r>
        <r>
          <rPr>
            <sz val="9"/>
            <color indexed="81"/>
            <rFont val="Tahoma"/>
            <family val="2"/>
          </rPr>
          <t xml:space="preserve">
de la ocol</t>
        </r>
      </text>
    </comment>
  </commentList>
</comments>
</file>

<file path=xl/sharedStrings.xml><?xml version="1.0" encoding="utf-8"?>
<sst xmlns="http://schemas.openxmlformats.org/spreadsheetml/2006/main" count="627" uniqueCount="395">
  <si>
    <t>Nr. crt.</t>
  </si>
  <si>
    <t>Sursa venitului</t>
  </si>
  <si>
    <t>Total</t>
  </si>
  <si>
    <t>TOTAL</t>
  </si>
  <si>
    <t>Sursa cheltuielii</t>
  </si>
  <si>
    <t>Transport rutier 84.02</t>
  </si>
  <si>
    <t>Nr. Crt</t>
  </si>
  <si>
    <t>Inspector Financiar Contabil:</t>
  </si>
  <si>
    <t>Rezerve</t>
  </si>
  <si>
    <t>Studii Plan Urbanistic General (P.U.G.)</t>
  </si>
  <si>
    <t>Prevenire inundaţii 800106</t>
  </si>
  <si>
    <t>Alimentare cu gaze naturale in localitati 7007</t>
  </si>
  <si>
    <t>Servicii religioase 6706</t>
  </si>
  <si>
    <t>Sport 670501</t>
  </si>
  <si>
    <t>Cămine culturale 670307</t>
  </si>
  <si>
    <t>Bibliotecă 670302</t>
  </si>
  <si>
    <t>intreţinere parcuri, baze sportive 670503</t>
  </si>
  <si>
    <t>Cărti 2011</t>
  </si>
  <si>
    <t>Alte servicii culturale 6750</t>
  </si>
  <si>
    <t>Salubritate și gestiunea deșeurilor 74.00</t>
  </si>
  <si>
    <t>Iluminat public și electrificări 7006</t>
  </si>
  <si>
    <t>Servicii și dezvoltare publică 70</t>
  </si>
  <si>
    <t>Asistenţă socială în caz de invaliditate 6802</t>
  </si>
  <si>
    <t>Cod indicator</t>
  </si>
  <si>
    <t>04.01</t>
  </si>
  <si>
    <t>04.04</t>
  </si>
  <si>
    <t>Cote defalcate din impozitul pe venit</t>
  </si>
  <si>
    <t>Sume din impozitul pe venit</t>
  </si>
  <si>
    <t>10.01.01</t>
  </si>
  <si>
    <t>20.01.01</t>
  </si>
  <si>
    <t>10.01.12</t>
  </si>
  <si>
    <t>10.01.17</t>
  </si>
  <si>
    <t>10.03.07</t>
  </si>
  <si>
    <t>20.01.02</t>
  </si>
  <si>
    <t>20.01.03</t>
  </si>
  <si>
    <t>20.01.04</t>
  </si>
  <si>
    <t>20.01.05</t>
  </si>
  <si>
    <t>20.01.06</t>
  </si>
  <si>
    <t>20.01.08</t>
  </si>
  <si>
    <t>20.01.30</t>
  </si>
  <si>
    <t>20.05.30</t>
  </si>
  <si>
    <t>20.30.30</t>
  </si>
  <si>
    <t>71.01.30</t>
  </si>
  <si>
    <t>20.06.01</t>
  </si>
  <si>
    <t>20.06.02</t>
  </si>
  <si>
    <t xml:space="preserve">Salarii de bază </t>
  </si>
  <si>
    <t xml:space="preserve">Salarii consilieri </t>
  </si>
  <si>
    <t xml:space="preserve">Indemnizație hrană </t>
  </si>
  <si>
    <t>Contribuția asiguratorie</t>
  </si>
  <si>
    <t xml:space="preserve">Furnituri birou </t>
  </si>
  <si>
    <t xml:space="preserve">Materiale pentru curățenie </t>
  </si>
  <si>
    <t xml:space="preserve">Iluminat sediile primărie Feldru+Nepos </t>
  </si>
  <si>
    <t xml:space="preserve">Apă și salubritate </t>
  </si>
  <si>
    <t xml:space="preserve">Carburanţi </t>
  </si>
  <si>
    <t xml:space="preserve">Piese de schimb </t>
  </si>
  <si>
    <t xml:space="preserve">Telefonie, poștă </t>
  </si>
  <si>
    <t xml:space="preserve">Alte cheltuieli-Asistență soft, Reparații apăratură birotică, diverse taxe, anunturi publicitare, CFP, analiză risc </t>
  </si>
  <si>
    <t xml:space="preserve">Obiecte de inventar </t>
  </si>
  <si>
    <t xml:space="preserve">Deplasări </t>
  </si>
  <si>
    <t xml:space="preserve">Deplasări externe </t>
  </si>
  <si>
    <t>Consultanța și expertiză</t>
  </si>
  <si>
    <t>20.12</t>
  </si>
  <si>
    <t>20.13</t>
  </si>
  <si>
    <t>20.14</t>
  </si>
  <si>
    <t>Pregătire profesională</t>
  </si>
  <si>
    <t xml:space="preserve">Protecţia muncii </t>
  </si>
  <si>
    <t>20.19</t>
  </si>
  <si>
    <t xml:space="preserve">Contribuții ale administrației publice locale la realizarea unor lucrări și servicii de interes public local, in bază unor convenții sau contracte de asociere </t>
  </si>
  <si>
    <t xml:space="preserve">Alte cheltuieli cu bunuri și servicii </t>
  </si>
  <si>
    <t>Reparații curente</t>
  </si>
  <si>
    <t>20.02</t>
  </si>
  <si>
    <t>Asociații și fundații</t>
  </si>
  <si>
    <t>59.11</t>
  </si>
  <si>
    <t>Alte bunuri și servicii 6150</t>
  </si>
  <si>
    <t>20.05.01</t>
  </si>
  <si>
    <t>Telefonie, poștă</t>
  </si>
  <si>
    <t>Obiecte de inventar</t>
  </si>
  <si>
    <t xml:space="preserve">Uniforme </t>
  </si>
  <si>
    <t xml:space="preserve">Alte bunuri și servicii </t>
  </si>
  <si>
    <t>Salarii de bază</t>
  </si>
  <si>
    <t>Indemnizație hrană</t>
  </si>
  <si>
    <t xml:space="preserve">Contribuția asiguratorie </t>
  </si>
  <si>
    <t>Alte bunuri și servicii</t>
  </si>
  <si>
    <t xml:space="preserve">Asociații și fundații </t>
  </si>
  <si>
    <t>20.11</t>
  </si>
  <si>
    <t xml:space="preserve">Apă/canal </t>
  </si>
  <si>
    <t>Materiale curățenie</t>
  </si>
  <si>
    <t xml:space="preserve">Materiale curățenie </t>
  </si>
  <si>
    <t xml:space="preserve">Iluminat </t>
  </si>
  <si>
    <t>Telefon</t>
  </si>
  <si>
    <t>Iluminat bază sportivă, teren fotbal, sală sport</t>
  </si>
  <si>
    <t xml:space="preserve">Cheltuieli apă/canal </t>
  </si>
  <si>
    <t>Asociații și fundații AJF Bistrița Năsăud</t>
  </si>
  <si>
    <t>Apă/canal</t>
  </si>
  <si>
    <t>Susținerea cultelor</t>
  </si>
  <si>
    <t>59.12</t>
  </si>
  <si>
    <t xml:space="preserve">Asociații cotizatii și susținere </t>
  </si>
  <si>
    <t>57.02.01</t>
  </si>
  <si>
    <t>Ajutor social-incălzire 681501</t>
  </si>
  <si>
    <t>Ajutoare de urgenţă 685050</t>
  </si>
  <si>
    <t>Indemnizaţii 680502</t>
  </si>
  <si>
    <t xml:space="preserve">Cheltuieli violență domestică </t>
  </si>
  <si>
    <t xml:space="preserve">Utilităti Iluminat public </t>
  </si>
  <si>
    <t xml:space="preserve">Întreținere </t>
  </si>
  <si>
    <t>Salubritate740501</t>
  </si>
  <si>
    <t>Alte cheltuieli Taxe mediu</t>
  </si>
  <si>
    <t xml:space="preserve">Asociații și fundații ADI deșeuri </t>
  </si>
  <si>
    <t>Combustibil</t>
  </si>
  <si>
    <t xml:space="preserve">Piese auto </t>
  </si>
  <si>
    <t xml:space="preserve">Asociații și fundații ADI canalizare </t>
  </si>
  <si>
    <t>Drumuri 840301</t>
  </si>
  <si>
    <t>Străzi 840303</t>
  </si>
  <si>
    <t xml:space="preserve">Carburanți </t>
  </si>
  <si>
    <t>Piese de schimb</t>
  </si>
  <si>
    <t xml:space="preserve">Alte cheltuieli cu bunurile și servicii </t>
  </si>
  <si>
    <t xml:space="preserve">Drumuri și poduri Reparații curente </t>
  </si>
  <si>
    <t>71.01.01</t>
  </si>
  <si>
    <t xml:space="preserve">Străzi Reparații curente </t>
  </si>
  <si>
    <t>20.30.04</t>
  </si>
  <si>
    <t>Alte acţiuni economice 87.50</t>
  </si>
  <si>
    <t xml:space="preserve">Chirii ANL </t>
  </si>
  <si>
    <t>20</t>
  </si>
  <si>
    <t>55.01.63</t>
  </si>
  <si>
    <t>57.02.03</t>
  </si>
  <si>
    <t>50.04</t>
  </si>
  <si>
    <t>Asistență socială-tichete 6550</t>
  </si>
  <si>
    <t>CES 650401</t>
  </si>
  <si>
    <t xml:space="preserve">Învăţământ 65.02 </t>
  </si>
  <si>
    <t>Capitol</t>
  </si>
  <si>
    <t>Denumire obiectiv</t>
  </si>
  <si>
    <t>Sursa de finanțare</t>
  </si>
  <si>
    <t>Sume alocate din BL anul curent</t>
  </si>
  <si>
    <t>Sume din excedentul BL</t>
  </si>
  <si>
    <t xml:space="preserve">Întreținere și reparații </t>
  </si>
  <si>
    <t>Canalizare 7406</t>
  </si>
  <si>
    <t xml:space="preserve">Sponsorizare carte </t>
  </si>
  <si>
    <t>59.22</t>
  </si>
  <si>
    <t xml:space="preserve">Telefonie, camere deșeuri </t>
  </si>
  <si>
    <t>Proiect integrat componentă C10PNRR</t>
  </si>
  <si>
    <t>Fond de rezervă bugetară</t>
  </si>
  <si>
    <t>2019 restanta in 2020</t>
  </si>
  <si>
    <t>buget 2020</t>
  </si>
  <si>
    <t>rec anaf</t>
  </si>
  <si>
    <t>silvomediu</t>
  </si>
  <si>
    <t>venituri vanzari masa lemnoasa</t>
  </si>
  <si>
    <t>incasari</t>
  </si>
  <si>
    <t>restanta de reportat</t>
  </si>
  <si>
    <t>buget 2021</t>
  </si>
  <si>
    <t>ocol</t>
  </si>
  <si>
    <t>apia</t>
  </si>
  <si>
    <t>buget 2022</t>
  </si>
  <si>
    <t>buget 2023</t>
  </si>
  <si>
    <t>regulariz</t>
  </si>
  <si>
    <t>Modenizare străzi de interes local în comuna Feldru, Anghel Saligny, LOT 1</t>
  </si>
  <si>
    <t>Modenizare străzi de interes local în comuna Feldru, Anghel Saligny, LOT 2</t>
  </si>
  <si>
    <t>Extindere rețea de Canalizare Nepos Anghel Saligny</t>
  </si>
  <si>
    <t>virat 2022</t>
  </si>
  <si>
    <t>regularizare 2021</t>
  </si>
  <si>
    <t>restanta 2020</t>
  </si>
  <si>
    <t>rest 31.12.2022</t>
  </si>
  <si>
    <t>regularizare 2022</t>
  </si>
  <si>
    <t>restanta 2021</t>
  </si>
  <si>
    <t>achitat ian 2023</t>
  </si>
  <si>
    <t>rest de incasat 16.01.2023</t>
  </si>
  <si>
    <t>fond de drum 2022</t>
  </si>
  <si>
    <t>fond de regenerare</t>
  </si>
  <si>
    <t>est 2023</t>
  </si>
  <si>
    <t>rest 2022</t>
  </si>
  <si>
    <t>Echipamente protecție</t>
  </si>
  <si>
    <t xml:space="preserve">Alte chelt cu bunuri și servicii </t>
  </si>
  <si>
    <t>20.20</t>
  </si>
  <si>
    <t>Dotare cu mobilier, materiale didactice și echipamente digitale ale Liceului Tehnologic Feldru PNRR 650401</t>
  </si>
  <si>
    <t>AFM</t>
  </si>
  <si>
    <t>Parc panouri fotovoltaice</t>
  </si>
  <si>
    <t>rest de incasat</t>
  </si>
  <si>
    <t>data</t>
  </si>
  <si>
    <t>regularizari</t>
  </si>
  <si>
    <t>estimari</t>
  </si>
  <si>
    <t>propuneri 2023</t>
  </si>
  <si>
    <t>restante</t>
  </si>
  <si>
    <t>TABEL CHELTUIELI ANUL TRECUT</t>
  </si>
  <si>
    <t>SUMA</t>
  </si>
  <si>
    <t>MK BLACK STUDIO SRL</t>
  </si>
  <si>
    <t>PATRYON INVEST</t>
  </si>
  <si>
    <t>PROTECTIE SI PAZA BISTRITA NASAUD SRL</t>
  </si>
  <si>
    <t>TRANSILVANIA BROKER DE ASIGURARE SA 51</t>
  </si>
  <si>
    <t>LTM AQUA TOP</t>
  </si>
  <si>
    <t>SOLD 2023</t>
  </si>
  <si>
    <t xml:space="preserve">Asociații și fundații ADI Gaze naturale Rebra-Rebrisoara-Feldru </t>
  </si>
  <si>
    <t>59.01</t>
  </si>
  <si>
    <t>T1</t>
  </si>
  <si>
    <t>Amenajare drumuri agricole în comuna Feldru-Plan Național Strategic PNS</t>
  </si>
  <si>
    <t>Proiect Stații Incărcare vehicule electrice AFM 7050</t>
  </si>
  <si>
    <t>AFIR</t>
  </si>
  <si>
    <t>PNRR</t>
  </si>
  <si>
    <t>Anghel Saligny</t>
  </si>
  <si>
    <t xml:space="preserve">Sume din fonduri UE, guvernamentale </t>
  </si>
  <si>
    <t xml:space="preserve">Vouchere de vacanță </t>
  </si>
  <si>
    <t>10.02.06</t>
  </si>
  <si>
    <t>TRIMESTRE</t>
  </si>
  <si>
    <t>T2</t>
  </si>
  <si>
    <t>T3</t>
  </si>
  <si>
    <t>T4</t>
  </si>
  <si>
    <t>650401/60</t>
  </si>
  <si>
    <t>650401/61</t>
  </si>
  <si>
    <t>650401/710130</t>
  </si>
  <si>
    <t>Alte servicii publice generale 54.02.50</t>
  </si>
  <si>
    <t>Protectie civila 6105</t>
  </si>
  <si>
    <t>Abdelwahab Diana Maria</t>
  </si>
  <si>
    <t>Impozitul pe venitul din transferuri imobiliare</t>
  </si>
  <si>
    <t>03.18</t>
  </si>
  <si>
    <t>Sume din impozitul pe venit- Consiliul Județean</t>
  </si>
  <si>
    <t>04.05</t>
  </si>
  <si>
    <t>Impozite și taxe pe clădiri</t>
  </si>
  <si>
    <t>07.01</t>
  </si>
  <si>
    <t>Impozitele și taxele pe teren</t>
  </si>
  <si>
    <t>07.02</t>
  </si>
  <si>
    <t>Taxe judiciare de timbru</t>
  </si>
  <si>
    <t>07.03</t>
  </si>
  <si>
    <t>Sume defalcate din TVA pentru finanţarea cheltuielilor descentralizate – se acordă la nivelul cheltuielilor</t>
  </si>
  <si>
    <t>11.02</t>
  </si>
  <si>
    <t>Sume defalcate TVA pentru echilibrare</t>
  </si>
  <si>
    <t>11.06</t>
  </si>
  <si>
    <t>Sume defalcate din TVA pentru finanțare învățământ privat</t>
  </si>
  <si>
    <t>11.09</t>
  </si>
  <si>
    <t>Taxe pe utilizarea mijloacelor de transport</t>
  </si>
  <si>
    <t>16.02</t>
  </si>
  <si>
    <t>Alte taxe</t>
  </si>
  <si>
    <t>16.50</t>
  </si>
  <si>
    <t>18.50</t>
  </si>
  <si>
    <t>Venituri de la păduri</t>
  </si>
  <si>
    <t>30.01</t>
  </si>
  <si>
    <t xml:space="preserve">Concesiuni </t>
  </si>
  <si>
    <t>30.05</t>
  </si>
  <si>
    <t>Inchirieri</t>
  </si>
  <si>
    <t>33.50</t>
  </si>
  <si>
    <t>Venituri din amenzi</t>
  </si>
  <si>
    <t>35.01</t>
  </si>
  <si>
    <t>Taxe speciale</t>
  </si>
  <si>
    <t>36.06</t>
  </si>
  <si>
    <t>Alte venituri (piaţă, sală  de sport, alte servicii domeniu public)</t>
  </si>
  <si>
    <t>36.50</t>
  </si>
  <si>
    <t xml:space="preserve">Subventii ajutor incălzire </t>
  </si>
  <si>
    <t>42.34</t>
  </si>
  <si>
    <t>Subvenţii pentru finanţarea sănătăţii</t>
  </si>
  <si>
    <t>42.41</t>
  </si>
  <si>
    <t>Subvenții APIA</t>
  </si>
  <si>
    <t>42.42</t>
  </si>
  <si>
    <t>Sume AFIR, finanțare națională+TVA</t>
  </si>
  <si>
    <t>43.31</t>
  </si>
  <si>
    <t>43.44</t>
  </si>
  <si>
    <t>Sume primite prin AFIR</t>
  </si>
  <si>
    <t>48.04</t>
  </si>
  <si>
    <t>Subvenții de la bugetul de stat pentru Programul Național de investiții Anghel Saligny</t>
  </si>
  <si>
    <t>42.87</t>
  </si>
  <si>
    <t>Fonduri europene nerambrursabile PNRR</t>
  </si>
  <si>
    <t>42.88.01</t>
  </si>
  <si>
    <t>Sume aferente TVA PNRR</t>
  </si>
  <si>
    <t>42.88.03</t>
  </si>
  <si>
    <t>Pe surse de venituri situaţia se prezintă astfel:</t>
  </si>
  <si>
    <t>Investiții</t>
  </si>
  <si>
    <t>Prefinanţare</t>
  </si>
  <si>
    <t>45.49.03</t>
  </si>
  <si>
    <t>sold 2022</t>
  </si>
  <si>
    <t>plati</t>
  </si>
  <si>
    <t>sold final</t>
  </si>
  <si>
    <t>sold 2023</t>
  </si>
  <si>
    <t>sold 2024</t>
  </si>
  <si>
    <t>de prins buget 2023</t>
  </si>
  <si>
    <t>45.49.01</t>
  </si>
  <si>
    <t>DENUMIRE</t>
  </si>
  <si>
    <t>LINUXSHIP 357</t>
  </si>
  <si>
    <t>ALOCPRIM SOFT 1000</t>
  </si>
  <si>
    <t>ACTIV CONTROLLING 4046</t>
  </si>
  <si>
    <t>SC TURISM SOMES EVENT SRL 595</t>
  </si>
  <si>
    <t>PROSOFT EXPERT 9700+tva+sal min 4050+tva</t>
  </si>
  <si>
    <t>balada</t>
  </si>
  <si>
    <t>fond de drum/regenerare</t>
  </si>
  <si>
    <t>2025 est</t>
  </si>
  <si>
    <t>2025 comp anterior</t>
  </si>
  <si>
    <t>2025 comp an curent</t>
  </si>
  <si>
    <t>Alimentare cu apă 700501</t>
  </si>
  <si>
    <t xml:space="preserve">Asociații și fundații Aquabis-Proiect regional dezvoltare infrastructură apă </t>
  </si>
  <si>
    <t>Calamități</t>
  </si>
  <si>
    <t>Sume aferente compensașiilor acordate proprietarilor de păduri</t>
  </si>
  <si>
    <t>42.97</t>
  </si>
  <si>
    <t>LISTA INVESTIȚII 2025</t>
  </si>
  <si>
    <t>ANEXA PROIECT BUGET 2025</t>
  </si>
  <si>
    <t>Propuneri 2025</t>
  </si>
  <si>
    <t>Amenajare teren cu gazon sintetic scoala 5 8</t>
  </si>
  <si>
    <t xml:space="preserve">Gard curte scoala 5 8 </t>
  </si>
  <si>
    <t>Centru respiro</t>
  </si>
  <si>
    <t xml:space="preserve">Piste de biciclete </t>
  </si>
  <si>
    <t>Reabilitare termica primarie</t>
  </si>
  <si>
    <t>Rezervor motorina</t>
  </si>
  <si>
    <t>Suplimentare putere pompe retea canalizare- utilitati</t>
  </si>
  <si>
    <t>Modificare pompe retea canalizare</t>
  </si>
  <si>
    <t>Fondul Social European Plus FSE+ Plăți an curent</t>
  </si>
  <si>
    <t>43.49.01</t>
  </si>
  <si>
    <t>43.49.03</t>
  </si>
  <si>
    <t>43.48.03</t>
  </si>
  <si>
    <t>60</t>
  </si>
  <si>
    <t>61</t>
  </si>
  <si>
    <t>56.49</t>
  </si>
  <si>
    <t>Proiect Stagiu de practică-cofinantare 650403</t>
  </si>
  <si>
    <t>Finanțare învățământ privat 650402</t>
  </si>
  <si>
    <t>10.01.15</t>
  </si>
  <si>
    <t>Decontare transport 650401</t>
  </si>
  <si>
    <t>Materiale 650401</t>
  </si>
  <si>
    <t>Extindere rețele electrice în Feldru</t>
  </si>
  <si>
    <t>Achizitie cladire zona centrala</t>
  </si>
  <si>
    <t>cybersecurity</t>
  </si>
  <si>
    <t>Piata agroalimentara</t>
  </si>
  <si>
    <t xml:space="preserve">Etajare Cladire anexa primarie </t>
  </si>
  <si>
    <t>43.48.01</t>
  </si>
  <si>
    <t>Amenajare gard si parcari cu pavaj Nepos</t>
  </si>
  <si>
    <t>43.50</t>
  </si>
  <si>
    <t>Schimbare acoperis camin Feldru</t>
  </si>
  <si>
    <t>45.53.01</t>
  </si>
  <si>
    <t>45.53.03</t>
  </si>
  <si>
    <t>Sume alocate din bugetul AFIR, pentru susținerea proiectelor din PS 2023-2027</t>
  </si>
  <si>
    <t>Fonduri din împrumut rambursabil PNRR</t>
  </si>
  <si>
    <t>Sume primite în contul plăților efectuate în anul curent</t>
  </si>
  <si>
    <t>Prefinanțare</t>
  </si>
  <si>
    <t>56.04</t>
  </si>
  <si>
    <t>60, 61, 71</t>
  </si>
  <si>
    <t>Lucrări autorizare ISU Camin cultural Feldru</t>
  </si>
  <si>
    <t>Piste de biciclete</t>
  </si>
  <si>
    <t>Achiziție aparat drug test</t>
  </si>
  <si>
    <t>Reabilitare termică primărie</t>
  </si>
  <si>
    <t>Piața agroalimentară</t>
  </si>
  <si>
    <t xml:space="preserve">Etajare Cladire anexă primarie </t>
  </si>
  <si>
    <t>Schimbare acoperiș cămin Feldru</t>
  </si>
  <si>
    <t>Suplimentare putere pompe rețea canalizare- utilități</t>
  </si>
  <si>
    <t>Modificare pompe rețea canalizare</t>
  </si>
  <si>
    <t>Rezervor motorină</t>
  </si>
  <si>
    <t>Amenajare teren cu gazon sintetic școala 5 8</t>
  </si>
  <si>
    <t>Amenajare gard și parcări cu pavaj Nepos</t>
  </si>
  <si>
    <t xml:space="preserve">Gard curte școală 5 8 </t>
  </si>
  <si>
    <t>Proiect Stagiu de practică-cofinanțare 650403</t>
  </si>
  <si>
    <t>Drumuri si strazi Nepos</t>
  </si>
  <si>
    <t>Drumuri si străzi Nepos</t>
  </si>
  <si>
    <t>LUCRARI</t>
  </si>
  <si>
    <t>DOTARI</t>
  </si>
  <si>
    <t>EXPLICATIE</t>
  </si>
  <si>
    <t>lucrari interioare mario tony</t>
  </si>
  <si>
    <t>tamplarie pvc mariba</t>
  </si>
  <si>
    <t>lucrari si reparatii instalatii termice friends home</t>
  </si>
  <si>
    <t xml:space="preserve">reparatii bransamente si racorduri exterioare cut residence </t>
  </si>
  <si>
    <t>balustrada sticla murrina</t>
  </si>
  <si>
    <t>transport gresie any asist</t>
  </si>
  <si>
    <t>SERVICII</t>
  </si>
  <si>
    <t>transport gresie scridon</t>
  </si>
  <si>
    <t>dotari mese si scaune rody mob</t>
  </si>
  <si>
    <t>manopera reparatii instalatii termice si sanitare friends home</t>
  </si>
  <si>
    <t>lucrari pardoseli leomina</t>
  </si>
  <si>
    <t>perdele m.moyra</t>
  </si>
  <si>
    <t>panou 8500+tva</t>
  </si>
  <si>
    <t xml:space="preserve">scari </t>
  </si>
  <si>
    <t>diferenta zugraveli mario tony</t>
  </si>
  <si>
    <t>REABILITARE SI DOTARE CAMIN FELDRU</t>
  </si>
  <si>
    <t>prevederi initiale</t>
  </si>
  <si>
    <t>necesar</t>
  </si>
  <si>
    <t>REABILITARE FATADE CAMIN FELDRU</t>
  </si>
  <si>
    <t>lucrari</t>
  </si>
  <si>
    <t>camera frigorifica</t>
  </si>
  <si>
    <t>instalatii electrice manopera+tablouri</t>
  </si>
  <si>
    <t>mario tony</t>
  </si>
  <si>
    <t>scaune 100</t>
  </si>
  <si>
    <t>Sănătate publică 6608</t>
  </si>
  <si>
    <t>Ordine și pază 61</t>
  </si>
  <si>
    <t>Autorităţi executive 510103</t>
  </si>
  <si>
    <t>42.47.00</t>
  </si>
  <si>
    <t>Sume aferente investitiilor din fondul de modernizare</t>
  </si>
  <si>
    <t>56.53.02</t>
  </si>
  <si>
    <t>56.53.03</t>
  </si>
  <si>
    <t>20.01.09</t>
  </si>
  <si>
    <t>Materiale și prestări servicii cu caracter funcțional</t>
  </si>
  <si>
    <t>Burse 6550</t>
  </si>
  <si>
    <t>60, 71</t>
  </si>
  <si>
    <t xml:space="preserve">RAPORT PRIVIND EXECUŢIA BUGETULUI </t>
  </si>
  <si>
    <t>Prevederi bugetare</t>
  </si>
  <si>
    <t>%</t>
  </si>
  <si>
    <t>Realizat Trim IV</t>
  </si>
  <si>
    <t>pentru trimestrul IV anul 2025</t>
  </si>
  <si>
    <t xml:space="preserve">Impozite </t>
  </si>
  <si>
    <t>Fonduri guvernamentale</t>
  </si>
  <si>
    <t xml:space="preserve">Fonduri externe </t>
  </si>
  <si>
    <t>42.93.03</t>
  </si>
  <si>
    <t>Subvenții de la bugetul de stat- proiect stagiu practică școală</t>
  </si>
  <si>
    <t>Investiții 7050</t>
  </si>
  <si>
    <t>Recuperare prejudicii ani precedenți</t>
  </si>
  <si>
    <t>85.01.01</t>
  </si>
  <si>
    <t>85.01.02</t>
  </si>
  <si>
    <t>La sfârşitul trimestrului IV al anului 2025 se înregistrează un excedent in sumă de 13 mii lei.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</si>
</sst>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9">
    <xf numFmtId="0" fontId="0" fillId="0" borderId="0" xfId="0"/>
    <xf numFmtId="0" fontId="0" fillId="0" borderId="0" xfId="0" applyFill="1"/>
    <xf numFmtId="0" fontId="1" fillId="0" borderId="1" xfId="0" applyFont="1" applyFill="1" applyBorder="1" applyAlignment="1">
      <alignment horizontal="justify" vertical="top"/>
    </xf>
    <xf numFmtId="0" fontId="2" fillId="0" borderId="1" xfId="0" applyFont="1" applyFill="1" applyBorder="1" applyAlignment="1">
      <alignment horizontal="justify" vertical="top"/>
    </xf>
    <xf numFmtId="0" fontId="0" fillId="0" borderId="0" xfId="0" applyFont="1" applyFill="1"/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justify" vertical="top"/>
    </xf>
    <xf numFmtId="0" fontId="1" fillId="0" borderId="1" xfId="0" applyFont="1" applyFill="1" applyBorder="1" applyAlignment="1">
      <alignment horizontal="justify" vertical="center"/>
    </xf>
    <xf numFmtId="49" fontId="1" fillId="0" borderId="1" xfId="0" applyNumberFormat="1" applyFont="1" applyFill="1" applyBorder="1" applyAlignment="1">
      <alignment horizontal="justify" vertical="top"/>
    </xf>
    <xf numFmtId="14" fontId="1" fillId="0" borderId="1" xfId="0" applyNumberFormat="1" applyFont="1" applyFill="1" applyBorder="1" applyAlignment="1">
      <alignment horizontal="justify" vertical="top"/>
    </xf>
    <xf numFmtId="0" fontId="5" fillId="0" borderId="1" xfId="0" applyFont="1" applyFill="1" applyBorder="1" applyAlignment="1">
      <alignment horizontal="justify" vertical="top"/>
    </xf>
    <xf numFmtId="0" fontId="1" fillId="0" borderId="0" xfId="0" applyFont="1" applyFill="1"/>
    <xf numFmtId="0" fontId="1" fillId="0" borderId="0" xfId="0" applyFont="1" applyAlignment="1">
      <alignment horizontal="justify" vertical="top"/>
    </xf>
    <xf numFmtId="0" fontId="0" fillId="0" borderId="0" xfId="0" applyAlignment="1">
      <alignment vertical="center"/>
    </xf>
    <xf numFmtId="0" fontId="0" fillId="0" borderId="0" xfId="0" applyBorder="1"/>
    <xf numFmtId="1" fontId="0" fillId="0" borderId="0" xfId="0" applyNumberFormat="1" applyFill="1"/>
    <xf numFmtId="0" fontId="6" fillId="0" borderId="1" xfId="0" applyFont="1" applyBorder="1"/>
    <xf numFmtId="0" fontId="1" fillId="0" borderId="0" xfId="0" applyFont="1" applyFill="1" applyBorder="1" applyAlignment="1">
      <alignment horizontal="justify" vertical="top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Border="1" applyAlignment="1">
      <alignment horizontal="justify" vertical="top"/>
    </xf>
    <xf numFmtId="49" fontId="1" fillId="0" borderId="0" xfId="0" applyNumberFormat="1" applyFont="1" applyFill="1" applyAlignment="1">
      <alignment horizontal="justify" vertical="top"/>
    </xf>
    <xf numFmtId="49" fontId="1" fillId="0" borderId="0" xfId="0" applyNumberFormat="1" applyFont="1" applyFill="1"/>
    <xf numFmtId="0" fontId="0" fillId="0" borderId="1" xfId="0" applyBorder="1"/>
    <xf numFmtId="49" fontId="1" fillId="0" borderId="1" xfId="0" applyNumberFormat="1" applyFont="1" applyFill="1" applyBorder="1" applyAlignment="1">
      <alignment horizontal="justify" vertical="center"/>
    </xf>
    <xf numFmtId="0" fontId="1" fillId="0" borderId="3" xfId="0" applyFont="1" applyFill="1" applyBorder="1" applyAlignment="1">
      <alignment horizontal="justify" vertical="center"/>
    </xf>
    <xf numFmtId="1" fontId="1" fillId="0" borderId="5" xfId="0" applyNumberFormat="1" applyFont="1" applyFill="1" applyBorder="1"/>
    <xf numFmtId="0" fontId="1" fillId="0" borderId="6" xfId="0" applyFont="1" applyFill="1" applyBorder="1" applyAlignment="1">
      <alignment horizontal="justify" vertical="top"/>
    </xf>
    <xf numFmtId="49" fontId="1" fillId="0" borderId="6" xfId="0" applyNumberFormat="1" applyFont="1" applyFill="1" applyBorder="1" applyAlignment="1">
      <alignment horizontal="justify" vertical="top"/>
    </xf>
    <xf numFmtId="49" fontId="2" fillId="0" borderId="1" xfId="0" applyNumberFormat="1" applyFont="1" applyFill="1" applyBorder="1" applyAlignment="1">
      <alignment horizontal="justify" vertical="top"/>
    </xf>
    <xf numFmtId="49" fontId="5" fillId="0" borderId="1" xfId="0" applyNumberFormat="1" applyFont="1" applyFill="1" applyBorder="1" applyAlignment="1">
      <alignment horizontal="justify" vertical="top"/>
    </xf>
    <xf numFmtId="0" fontId="1" fillId="0" borderId="3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2" fontId="0" fillId="0" borderId="0" xfId="0" applyNumberFormat="1"/>
    <xf numFmtId="1" fontId="1" fillId="0" borderId="0" xfId="0" applyNumberFormat="1" applyFont="1" applyFill="1" applyBorder="1"/>
    <xf numFmtId="1" fontId="0" fillId="0" borderId="0" xfId="0" applyNumberFormat="1"/>
    <xf numFmtId="2" fontId="1" fillId="0" borderId="0" xfId="0" applyNumberFormat="1" applyFont="1"/>
    <xf numFmtId="2" fontId="0" fillId="3" borderId="1" xfId="0" applyNumberFormat="1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0" fontId="0" fillId="0" borderId="0" xfId="0" applyFill="1" applyBorder="1"/>
    <xf numFmtId="49" fontId="5" fillId="0" borderId="1" xfId="0" applyNumberFormat="1" applyFont="1" applyFill="1" applyBorder="1" applyAlignment="1">
      <alignment horizontal="justify" vertical="center" wrapText="1"/>
    </xf>
    <xf numFmtId="2" fontId="0" fillId="0" borderId="0" xfId="0" applyNumberFormat="1" applyFill="1"/>
    <xf numFmtId="0" fontId="0" fillId="2" borderId="0" xfId="0" applyFill="1" applyAlignment="1">
      <alignment vertical="center" wrapText="1"/>
    </xf>
    <xf numFmtId="14" fontId="0" fillId="0" borderId="0" xfId="0" applyNumberFormat="1"/>
    <xf numFmtId="0" fontId="0" fillId="5" borderId="0" xfId="0" applyFill="1"/>
    <xf numFmtId="0" fontId="0" fillId="5" borderId="0" xfId="0" applyNumberFormat="1" applyFill="1"/>
    <xf numFmtId="0" fontId="0" fillId="0" borderId="1" xfId="0" applyFill="1" applyBorder="1"/>
    <xf numFmtId="1" fontId="0" fillId="0" borderId="5" xfId="0" applyNumberFormat="1" applyFill="1" applyBorder="1"/>
    <xf numFmtId="0" fontId="9" fillId="0" borderId="0" xfId="0" applyFont="1"/>
    <xf numFmtId="0" fontId="9" fillId="0" borderId="1" xfId="0" applyFont="1" applyBorder="1"/>
    <xf numFmtId="0" fontId="9" fillId="0" borderId="0" xfId="0" applyFont="1" applyBorder="1"/>
    <xf numFmtId="2" fontId="0" fillId="3" borderId="10" xfId="0" applyNumberFormat="1" applyFill="1" applyBorder="1" applyAlignment="1">
      <alignment horizontal="right"/>
    </xf>
    <xf numFmtId="0" fontId="0" fillId="3" borderId="10" xfId="0" applyFill="1" applyBorder="1" applyAlignment="1">
      <alignment horizontal="right"/>
    </xf>
    <xf numFmtId="0" fontId="0" fillId="0" borderId="2" xfId="0" applyBorder="1" applyAlignment="1">
      <alignment vertical="center" wrapText="1"/>
    </xf>
    <xf numFmtId="2" fontId="0" fillId="0" borderId="3" xfId="0" applyNumberFormat="1" applyBorder="1"/>
    <xf numFmtId="0" fontId="0" fillId="0" borderId="9" xfId="0" applyBorder="1" applyAlignment="1">
      <alignment vertical="center" wrapText="1"/>
    </xf>
    <xf numFmtId="2" fontId="0" fillId="0" borderId="6" xfId="0" applyNumberFormat="1" applyBorder="1"/>
    <xf numFmtId="0" fontId="0" fillId="2" borderId="0" xfId="0" applyFill="1"/>
    <xf numFmtId="1" fontId="0" fillId="0" borderId="5" xfId="0" applyNumberFormat="1" applyFill="1" applyBorder="1" applyAlignment="1">
      <alignment vertical="center"/>
    </xf>
    <xf numFmtId="9" fontId="0" fillId="0" borderId="0" xfId="0" applyNumberFormat="1"/>
    <xf numFmtId="0" fontId="10" fillId="0" borderId="0" xfId="0" applyFont="1" applyFill="1" applyBorder="1"/>
    <xf numFmtId="0" fontId="0" fillId="0" borderId="5" xfId="0" applyFill="1" applyBorder="1"/>
    <xf numFmtId="0" fontId="0" fillId="0" borderId="6" xfId="0" applyBorder="1"/>
    <xf numFmtId="0" fontId="0" fillId="0" borderId="10" xfId="0" applyBorder="1"/>
    <xf numFmtId="0" fontId="0" fillId="0" borderId="3" xfId="0" applyBorder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1" fontId="1" fillId="0" borderId="0" xfId="0" applyNumberFormat="1" applyFont="1" applyFill="1" applyAlignment="1">
      <alignment horizontal="justify" vertical="top"/>
    </xf>
    <xf numFmtId="2" fontId="0" fillId="2" borderId="0" xfId="0" applyNumberFormat="1" applyFill="1" applyAlignment="1">
      <alignment vertical="center"/>
    </xf>
    <xf numFmtId="0" fontId="5" fillId="0" borderId="1" xfId="0" applyFont="1" applyFill="1" applyBorder="1" applyAlignment="1">
      <alignment horizontal="justify" vertical="center"/>
    </xf>
    <xf numFmtId="14" fontId="0" fillId="0" borderId="0" xfId="0" applyNumberFormat="1" applyFill="1"/>
    <xf numFmtId="0" fontId="1" fillId="0" borderId="0" xfId="0" applyFont="1" applyFill="1" applyAlignment="1">
      <alignment vertical="center"/>
    </xf>
    <xf numFmtId="1" fontId="1" fillId="0" borderId="6" xfId="0" applyNumberFormat="1" applyFont="1" applyFill="1" applyBorder="1"/>
    <xf numFmtId="1" fontId="0" fillId="0" borderId="1" xfId="0" applyNumberFormat="1" applyFill="1" applyBorder="1"/>
    <xf numFmtId="0" fontId="0" fillId="0" borderId="0" xfId="0" applyNumberFormat="1" applyFill="1"/>
    <xf numFmtId="0" fontId="0" fillId="0" borderId="1" xfId="0" applyBorder="1" applyAlignment="1">
      <alignment vertical="center"/>
    </xf>
    <xf numFmtId="0" fontId="0" fillId="0" borderId="0" xfId="0" applyAlignment="1"/>
    <xf numFmtId="2" fontId="0" fillId="0" borderId="1" xfId="0" applyNumberFormat="1" applyBorder="1" applyAlignment="1">
      <alignment vertical="center"/>
    </xf>
    <xf numFmtId="0" fontId="0" fillId="0" borderId="8" xfId="0" applyFill="1" applyBorder="1"/>
    <xf numFmtId="0" fontId="7" fillId="2" borderId="23" xfId="0" applyFont="1" applyFill="1" applyBorder="1" applyAlignment="1">
      <alignment wrapText="1"/>
    </xf>
    <xf numFmtId="0" fontId="7" fillId="2" borderId="24" xfId="0" applyFont="1" applyFill="1" applyBorder="1" applyAlignment="1">
      <alignment wrapText="1"/>
    </xf>
    <xf numFmtId="0" fontId="6" fillId="0" borderId="25" xfId="0" applyFont="1" applyBorder="1" applyAlignment="1">
      <alignment wrapText="1"/>
    </xf>
    <xf numFmtId="0" fontId="6" fillId="0" borderId="26" xfId="0" applyFont="1" applyBorder="1" applyAlignment="1">
      <alignment horizontal="right" wrapText="1"/>
    </xf>
    <xf numFmtId="0" fontId="1" fillId="0" borderId="25" xfId="0" applyFont="1" applyBorder="1" applyAlignment="1">
      <alignment wrapText="1"/>
    </xf>
    <xf numFmtId="0" fontId="1" fillId="0" borderId="26" xfId="0" applyFont="1" applyBorder="1" applyAlignment="1">
      <alignment wrapText="1"/>
    </xf>
    <xf numFmtId="0" fontId="1" fillId="8" borderId="25" xfId="0" applyFont="1" applyFill="1" applyBorder="1" applyAlignment="1">
      <alignment wrapText="1"/>
    </xf>
    <xf numFmtId="0" fontId="1" fillId="8" borderId="26" xfId="0" applyFont="1" applyFill="1" applyBorder="1" applyAlignment="1">
      <alignment wrapText="1"/>
    </xf>
    <xf numFmtId="0" fontId="6" fillId="8" borderId="25" xfId="0" applyFont="1" applyFill="1" applyBorder="1" applyAlignment="1">
      <alignment wrapText="1"/>
    </xf>
    <xf numFmtId="0" fontId="6" fillId="8" borderId="26" xfId="0" applyFont="1" applyFill="1" applyBorder="1" applyAlignment="1">
      <alignment horizontal="right" wrapText="1"/>
    </xf>
    <xf numFmtId="0" fontId="6" fillId="8" borderId="25" xfId="0" applyFont="1" applyFill="1" applyBorder="1" applyAlignment="1">
      <alignment horizontal="right" wrapText="1"/>
    </xf>
    <xf numFmtId="0" fontId="0" fillId="7" borderId="6" xfId="0" applyFill="1" applyBorder="1"/>
    <xf numFmtId="0" fontId="0" fillId="0" borderId="0" xfId="0" applyNumberFormat="1" applyFill="1" applyAlignment="1"/>
    <xf numFmtId="0" fontId="0" fillId="9" borderId="0" xfId="0" applyFill="1"/>
    <xf numFmtId="0" fontId="1" fillId="0" borderId="0" xfId="0" applyFont="1" applyFill="1" applyAlignment="1">
      <alignment horizontal="justify" vertical="center"/>
    </xf>
    <xf numFmtId="1" fontId="0" fillId="0" borderId="0" xfId="0" applyNumberFormat="1" applyFill="1" applyAlignment="1">
      <alignment vertical="center"/>
    </xf>
    <xf numFmtId="0" fontId="0" fillId="0" borderId="0" xfId="0" applyAlignment="1">
      <alignment horizontal="center" vertical="center"/>
    </xf>
    <xf numFmtId="0" fontId="12" fillId="0" borderId="1" xfId="0" applyFont="1" applyFill="1" applyBorder="1" applyAlignment="1">
      <alignment horizontal="justify" vertical="top"/>
    </xf>
    <xf numFmtId="49" fontId="12" fillId="0" borderId="1" xfId="0" applyNumberFormat="1" applyFont="1" applyFill="1" applyBorder="1" applyAlignment="1">
      <alignment horizontal="justify" vertical="top"/>
    </xf>
    <xf numFmtId="0" fontId="12" fillId="0" borderId="1" xfId="0" applyFont="1" applyFill="1" applyBorder="1" applyAlignment="1">
      <alignment horizontal="justify" vertical="center"/>
    </xf>
    <xf numFmtId="49" fontId="12" fillId="0" borderId="1" xfId="0" applyNumberFormat="1" applyFont="1" applyFill="1" applyBorder="1" applyAlignment="1">
      <alignment horizontal="justify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justify" vertical="top"/>
    </xf>
    <xf numFmtId="1" fontId="12" fillId="0" borderId="1" xfId="0" applyNumberFormat="1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12" fillId="0" borderId="5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justify" vertical="center" wrapText="1"/>
    </xf>
    <xf numFmtId="49" fontId="14" fillId="0" borderId="1" xfId="0" applyNumberFormat="1" applyFont="1" applyFill="1" applyBorder="1" applyAlignment="1">
      <alignment horizontal="justify" vertical="center" wrapText="1"/>
    </xf>
    <xf numFmtId="1" fontId="13" fillId="0" borderId="1" xfId="0" applyNumberFormat="1" applyFont="1" applyFill="1" applyBorder="1"/>
    <xf numFmtId="0" fontId="15" fillId="0" borderId="6" xfId="0" applyFont="1" applyFill="1" applyBorder="1" applyAlignment="1">
      <alignment horizontal="justify" vertical="top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/>
    <xf numFmtId="0" fontId="9" fillId="0" borderId="0" xfId="0" applyFont="1" applyFill="1" applyAlignment="1">
      <alignment horizontal="center" vertical="center"/>
    </xf>
    <xf numFmtId="0" fontId="9" fillId="0" borderId="0" xfId="0" applyFont="1" applyFill="1"/>
    <xf numFmtId="0" fontId="12" fillId="0" borderId="1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justify" vertical="top"/>
    </xf>
    <xf numFmtId="1" fontId="12" fillId="0" borderId="1" xfId="0" applyNumberFormat="1" applyFont="1" applyFill="1" applyBorder="1"/>
    <xf numFmtId="0" fontId="12" fillId="0" borderId="8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justify" vertical="center"/>
    </xf>
    <xf numFmtId="0" fontId="12" fillId="0" borderId="8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justify" vertical="center"/>
    </xf>
    <xf numFmtId="49" fontId="14" fillId="0" borderId="1" xfId="0" applyNumberFormat="1" applyFont="1" applyFill="1" applyBorder="1" applyAlignment="1">
      <alignment horizontal="justify" vertical="top"/>
    </xf>
    <xf numFmtId="0" fontId="12" fillId="0" borderId="1" xfId="0" applyFont="1" applyFill="1" applyBorder="1"/>
    <xf numFmtId="0" fontId="12" fillId="0" borderId="5" xfId="0" applyFont="1" applyFill="1" applyBorder="1"/>
    <xf numFmtId="0" fontId="12" fillId="0" borderId="9" xfId="0" applyFont="1" applyFill="1" applyBorder="1" applyAlignment="1">
      <alignment horizontal="center" vertical="center"/>
    </xf>
    <xf numFmtId="0" fontId="13" fillId="0" borderId="6" xfId="0" applyFont="1" applyFill="1" applyBorder="1"/>
    <xf numFmtId="1" fontId="13" fillId="0" borderId="6" xfId="0" applyNumberFormat="1" applyFont="1" applyFill="1" applyBorder="1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1" xfId="0" applyFont="1" applyBorder="1"/>
    <xf numFmtId="0" fontId="1" fillId="0" borderId="18" xfId="0" applyFont="1" applyBorder="1"/>
    <xf numFmtId="0" fontId="12" fillId="0" borderId="10" xfId="0" applyFont="1" applyFill="1" applyBorder="1" applyAlignment="1">
      <alignment horizontal="justify" vertical="center"/>
    </xf>
    <xf numFmtId="0" fontId="12" fillId="0" borderId="3" xfId="0" applyFont="1" applyFill="1" applyBorder="1" applyAlignment="1">
      <alignment horizontal="justify" vertical="center"/>
    </xf>
    <xf numFmtId="49" fontId="12" fillId="0" borderId="3" xfId="0" applyNumberFormat="1" applyFont="1" applyFill="1" applyBorder="1" applyAlignment="1">
      <alignment horizontal="justify" vertical="center"/>
    </xf>
    <xf numFmtId="1" fontId="12" fillId="0" borderId="3" xfId="0" applyNumberFormat="1" applyFont="1" applyFill="1" applyBorder="1" applyAlignment="1">
      <alignment vertical="center"/>
    </xf>
    <xf numFmtId="0" fontId="12" fillId="0" borderId="6" xfId="0" applyFont="1" applyFill="1" applyBorder="1" applyAlignment="1">
      <alignment horizontal="justify" vertical="center"/>
    </xf>
    <xf numFmtId="49" fontId="12" fillId="0" borderId="6" xfId="0" applyNumberFormat="1" applyFont="1" applyFill="1" applyBorder="1" applyAlignment="1">
      <alignment horizontal="justify" vertical="center"/>
    </xf>
    <xf numFmtId="1" fontId="12" fillId="0" borderId="6" xfId="0" applyNumberFormat="1" applyFont="1" applyFill="1" applyBorder="1" applyAlignment="1">
      <alignment vertical="center"/>
    </xf>
    <xf numFmtId="0" fontId="12" fillId="0" borderId="6" xfId="0" applyFont="1" applyFill="1" applyBorder="1" applyAlignment="1">
      <alignment horizontal="justify" vertical="top"/>
    </xf>
    <xf numFmtId="1" fontId="12" fillId="2" borderId="1" xfId="0" applyNumberFormat="1" applyFont="1" applyFill="1" applyBorder="1" applyAlignment="1">
      <alignment vertical="center"/>
    </xf>
    <xf numFmtId="0" fontId="12" fillId="2" borderId="11" xfId="0" applyFont="1" applyFill="1" applyBorder="1" applyAlignment="1">
      <alignment horizontal="justify" vertical="top"/>
    </xf>
    <xf numFmtId="49" fontId="12" fillId="2" borderId="1" xfId="0" applyNumberFormat="1" applyFont="1" applyFill="1" applyBorder="1" applyAlignment="1">
      <alignment horizontal="justify" vertical="top"/>
    </xf>
    <xf numFmtId="0" fontId="14" fillId="0" borderId="3" xfId="0" applyFont="1" applyFill="1" applyBorder="1" applyAlignment="1">
      <alignment horizontal="justify" vertical="top"/>
    </xf>
    <xf numFmtId="0" fontId="12" fillId="0" borderId="3" xfId="0" applyFont="1" applyBorder="1"/>
    <xf numFmtId="0" fontId="12" fillId="0" borderId="4" xfId="0" applyFont="1" applyBorder="1"/>
    <xf numFmtId="0" fontId="12" fillId="0" borderId="1" xfId="0" applyFont="1" applyBorder="1"/>
    <xf numFmtId="0" fontId="12" fillId="0" borderId="5" xfId="0" applyFont="1" applyBorder="1"/>
    <xf numFmtId="0" fontId="12" fillId="0" borderId="11" xfId="0" applyFont="1" applyBorder="1"/>
    <xf numFmtId="0" fontId="12" fillId="0" borderId="18" xfId="0" applyFont="1" applyBorder="1"/>
    <xf numFmtId="49" fontId="12" fillId="0" borderId="6" xfId="0" applyNumberFormat="1" applyFont="1" applyFill="1" applyBorder="1" applyAlignment="1">
      <alignment horizontal="justify" vertical="top"/>
    </xf>
    <xf numFmtId="1" fontId="12" fillId="0" borderId="6" xfId="0" applyNumberFormat="1" applyFont="1" applyFill="1" applyBorder="1"/>
    <xf numFmtId="0" fontId="12" fillId="0" borderId="6" xfId="0" applyFont="1" applyBorder="1"/>
    <xf numFmtId="0" fontId="12" fillId="0" borderId="7" xfId="0" applyFont="1" applyBorder="1"/>
    <xf numFmtId="0" fontId="12" fillId="0" borderId="14" xfId="0" applyFont="1" applyBorder="1" applyAlignment="1">
      <alignment horizontal="center" vertical="center"/>
    </xf>
    <xf numFmtId="0" fontId="12" fillId="0" borderId="10" xfId="0" applyFont="1" applyBorder="1"/>
    <xf numFmtId="0" fontId="12" fillId="0" borderId="19" xfId="0" applyFont="1" applyBorder="1"/>
    <xf numFmtId="0" fontId="12" fillId="0" borderId="20" xfId="0" applyFont="1" applyBorder="1" applyAlignment="1">
      <alignment horizontal="center" vertical="center"/>
    </xf>
    <xf numFmtId="0" fontId="12" fillId="0" borderId="28" xfId="0" applyFont="1" applyBorder="1" applyAlignment="1">
      <alignment vertical="center" wrapText="1"/>
    </xf>
    <xf numFmtId="0" fontId="12" fillId="0" borderId="28" xfId="0" applyFont="1" applyBorder="1"/>
    <xf numFmtId="0" fontId="12" fillId="0" borderId="29" xfId="0" applyFont="1" applyBorder="1"/>
    <xf numFmtId="0" fontId="12" fillId="0" borderId="3" xfId="0" applyFont="1" applyBorder="1" applyAlignment="1">
      <alignment vertical="center" wrapText="1"/>
    </xf>
    <xf numFmtId="0" fontId="12" fillId="0" borderId="3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6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11" xfId="0" applyFont="1" applyBorder="1" applyAlignment="1">
      <alignment horizontal="left"/>
    </xf>
    <xf numFmtId="0" fontId="14" fillId="0" borderId="1" xfId="0" applyFont="1" applyBorder="1" applyAlignment="1">
      <alignment horizontal="left" vertical="center"/>
    </xf>
    <xf numFmtId="3" fontId="14" fillId="0" borderId="1" xfId="0" applyNumberFormat="1" applyFont="1" applyBorder="1" applyAlignment="1">
      <alignment horizontal="right" vertical="center"/>
    </xf>
    <xf numFmtId="3" fontId="14" fillId="0" borderId="11" xfId="0" applyNumberFormat="1" applyFont="1" applyBorder="1" applyAlignment="1">
      <alignment horizontal="right" vertical="center"/>
    </xf>
    <xf numFmtId="0" fontId="12" fillId="2" borderId="6" xfId="0" applyFont="1" applyFill="1" applyBorder="1"/>
    <xf numFmtId="0" fontId="12" fillId="2" borderId="7" xfId="0" applyFont="1" applyFill="1" applyBorder="1"/>
    <xf numFmtId="1" fontId="12" fillId="0" borderId="1" xfId="0" applyNumberFormat="1" applyFont="1" applyBorder="1"/>
    <xf numFmtId="49" fontId="12" fillId="0" borderId="10" xfId="0" applyNumberFormat="1" applyFont="1" applyFill="1" applyBorder="1" applyAlignment="1">
      <alignment horizontal="justify" vertical="center"/>
    </xf>
    <xf numFmtId="1" fontId="12" fillId="0" borderId="10" xfId="0" applyNumberFormat="1" applyFont="1" applyFill="1" applyBorder="1" applyAlignment="1">
      <alignment vertical="center"/>
    </xf>
    <xf numFmtId="0" fontId="12" fillId="0" borderId="0" xfId="0" applyFont="1"/>
    <xf numFmtId="49" fontId="1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6" fillId="0" borderId="0" xfId="0" applyFont="1" applyAlignment="1">
      <alignment wrapText="1"/>
    </xf>
    <xf numFmtId="0" fontId="16" fillId="0" borderId="0" xfId="0" applyFont="1"/>
    <xf numFmtId="0" fontId="0" fillId="2" borderId="0" xfId="0" applyFill="1" applyAlignment="1">
      <alignment wrapText="1"/>
    </xf>
    <xf numFmtId="0" fontId="0" fillId="11" borderId="0" xfId="0" applyFill="1" applyAlignment="1">
      <alignment wrapText="1"/>
    </xf>
    <xf numFmtId="0" fontId="0" fillId="11" borderId="0" xfId="0" applyFill="1"/>
    <xf numFmtId="0" fontId="2" fillId="0" borderId="0" xfId="0" applyFont="1"/>
    <xf numFmtId="1" fontId="17" fillId="0" borderId="30" xfId="0" applyNumberFormat="1" applyFont="1" applyBorder="1"/>
    <xf numFmtId="0" fontId="0" fillId="10" borderId="0" xfId="0" applyFill="1" applyAlignment="1">
      <alignment vertical="center" wrapText="1"/>
    </xf>
    <xf numFmtId="0" fontId="0" fillId="10" borderId="0" xfId="0" applyFill="1" applyAlignment="1">
      <alignment vertical="center"/>
    </xf>
    <xf numFmtId="0" fontId="0" fillId="6" borderId="0" xfId="0" applyFill="1" applyAlignment="1">
      <alignment vertical="center" wrapText="1"/>
    </xf>
    <xf numFmtId="0" fontId="0" fillId="6" borderId="0" xfId="0" applyFill="1" applyAlignment="1">
      <alignment vertical="center"/>
    </xf>
    <xf numFmtId="0" fontId="0" fillId="6" borderId="0" xfId="0" applyFill="1" applyAlignment="1">
      <alignment wrapText="1"/>
    </xf>
    <xf numFmtId="0" fontId="0" fillId="6" borderId="0" xfId="0" applyFill="1"/>
    <xf numFmtId="0" fontId="0" fillId="4" borderId="0" xfId="0" applyFill="1"/>
    <xf numFmtId="0" fontId="0" fillId="4" borderId="0" xfId="0" applyFill="1" applyAlignment="1">
      <alignment vertical="center"/>
    </xf>
    <xf numFmtId="17" fontId="0" fillId="0" borderId="0" xfId="0" applyNumberFormat="1" applyFill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1" fontId="0" fillId="0" borderId="0" xfId="0" applyNumberFormat="1" applyFill="1" applyBorder="1"/>
    <xf numFmtId="0" fontId="0" fillId="0" borderId="8" xfId="0" applyBorder="1"/>
    <xf numFmtId="2" fontId="0" fillId="0" borderId="5" xfId="0" applyNumberFormat="1" applyBorder="1"/>
    <xf numFmtId="0" fontId="0" fillId="0" borderId="5" xfId="0" applyBorder="1"/>
    <xf numFmtId="0" fontId="0" fillId="0" borderId="8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9" xfId="0" applyBorder="1"/>
    <xf numFmtId="0" fontId="0" fillId="0" borderId="7" xfId="0" applyBorder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3" fillId="0" borderId="0" xfId="0" applyFont="1" applyFill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2" fillId="0" borderId="11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0" fontId="0" fillId="4" borderId="0" xfId="0" applyFill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Fill="1" applyAlignment="1">
      <alignment horizontal="right" vertical="center"/>
    </xf>
    <xf numFmtId="1" fontId="0" fillId="0" borderId="3" xfId="0" applyNumberFormat="1" applyFill="1" applyBorder="1" applyAlignment="1">
      <alignment horizontal="center" vertical="center" wrapText="1"/>
    </xf>
    <xf numFmtId="164" fontId="0" fillId="0" borderId="3" xfId="0" applyNumberForma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49" fontId="1" fillId="0" borderId="3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justify" vertical="top"/>
    </xf>
    <xf numFmtId="1" fontId="0" fillId="0" borderId="1" xfId="0" applyNumberFormat="1" applyFill="1" applyBorder="1" applyAlignment="1">
      <alignment vertical="center"/>
    </xf>
    <xf numFmtId="1" fontId="1" fillId="0" borderId="1" xfId="0" applyNumberFormat="1" applyFont="1" applyFill="1" applyBorder="1"/>
    <xf numFmtId="2" fontId="0" fillId="0" borderId="5" xfId="0" applyNumberFormat="1" applyFill="1" applyBorder="1"/>
    <xf numFmtId="2" fontId="0" fillId="0" borderId="1" xfId="0" applyNumberFormat="1" applyFill="1" applyBorder="1"/>
    <xf numFmtId="164" fontId="0" fillId="0" borderId="1" xfId="0" applyNumberFormat="1" applyFill="1" applyBorder="1"/>
    <xf numFmtId="164" fontId="0" fillId="0" borderId="1" xfId="0" applyNumberFormat="1" applyFill="1" applyBorder="1" applyAlignment="1">
      <alignment vertical="center"/>
    </xf>
    <xf numFmtId="164" fontId="0" fillId="0" borderId="5" xfId="0" applyNumberFormat="1" applyFill="1" applyBorder="1"/>
    <xf numFmtId="164" fontId="0" fillId="0" borderId="5" xfId="0" applyNumberFormat="1" applyFill="1" applyBorder="1" applyAlignment="1">
      <alignment vertical="center"/>
    </xf>
    <xf numFmtId="1" fontId="0" fillId="0" borderId="7" xfId="0" applyNumberFormat="1" applyFill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0" fillId="0" borderId="1" xfId="0" applyNumberFormat="1" applyFont="1" applyFill="1" applyBorder="1"/>
    <xf numFmtId="1" fontId="0" fillId="0" borderId="1" xfId="0" applyNumberFormat="1" applyFill="1" applyBorder="1" applyAlignment="1">
      <alignment horizontal="left"/>
    </xf>
    <xf numFmtId="1" fontId="2" fillId="0" borderId="0" xfId="0" applyNumberFormat="1" applyFont="1" applyFill="1" applyBorder="1"/>
    <xf numFmtId="0" fontId="8" fillId="0" borderId="1" xfId="0" applyFont="1" applyFill="1" applyBorder="1" applyAlignment="1">
      <alignment horizontal="justify" vertical="top"/>
    </xf>
    <xf numFmtId="0" fontId="5" fillId="0" borderId="1" xfId="0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0</xdr:rowOff>
    </xdr:from>
    <xdr:ext cx="6753225" cy="1297919"/>
    <xdr:sp macro="" textlink="">
      <xdr:nvSpPr>
        <xdr:cNvPr id="3" name="TextBox 2"/>
        <xdr:cNvSpPr txBox="1"/>
      </xdr:nvSpPr>
      <xdr:spPr>
        <a:xfrm>
          <a:off x="0" y="571500"/>
          <a:ext cx="6753225" cy="12979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lvl="0"/>
          <a:r>
            <a:rPr lang="ro-RO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Venituri</a:t>
          </a:r>
          <a:endParaRPr lang="en-US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Pentru 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trimestrul IV </a:t>
          </a:r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anul </a:t>
          </a:r>
          <a:r>
            <a:rPr lang="ro-RO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25 </a:t>
          </a:r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s-a prevăzut a se î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ncasa</a:t>
          </a:r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suma de 27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514 mii lei la venituri şi s-a încasat suma de 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29.810</a:t>
          </a:r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mii lei, în proporţie de 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108 </a:t>
          </a:r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%. Acest fapt se datorează următorului aspect: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Colectarea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o-RO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î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 grad ridicat a impozitelor </a:t>
          </a:r>
          <a:r>
            <a:rPr lang="ro-RO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ș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taxelor locale precum </a:t>
          </a:r>
          <a:r>
            <a:rPr lang="ro-RO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ș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</a:t>
          </a:r>
          <a:r>
            <a:rPr lang="ro-RO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î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ncas</a:t>
          </a:r>
          <a:r>
            <a:rPr lang="ro-RO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ă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rilor din impozit pe venit </a:t>
          </a:r>
          <a:r>
            <a:rPr lang="ro-RO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ș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sume din TVA</a:t>
          </a:r>
          <a:r>
            <a:rPr lang="ro-RO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S-a prevăzut a se încasa suma de 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20.670</a:t>
          </a:r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mii lei din fonduri guvernamentale nerambursabile, în fapt s-au încasat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7.027 mii lei</a:t>
          </a:r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;  iar din fonduri externe nerambursabile s-a prevazut suma de  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12.028</a:t>
          </a:r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mii lei iar in fapt  s-a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 incasat  3.595 mii lei.</a:t>
          </a:r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US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791325" cy="2503506"/>
    <xdr:sp macro="" textlink="">
      <xdr:nvSpPr>
        <xdr:cNvPr id="4" name="TextBox 3"/>
        <xdr:cNvSpPr txBox="1"/>
      </xdr:nvSpPr>
      <xdr:spPr>
        <a:xfrm>
          <a:off x="0" y="12582525"/>
          <a:ext cx="6791325" cy="250350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ro-RO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Cheltuieli</a:t>
          </a:r>
          <a:endParaRPr lang="en-US">
            <a:effectLst/>
          </a:endParaRPr>
        </a:p>
        <a:p>
          <a:r>
            <a:rPr lang="ro-RO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>
            <a:effectLst/>
          </a:endParaRPr>
        </a:p>
        <a:p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Pentru 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trimestrul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IV </a:t>
          </a:r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anul </a:t>
          </a:r>
          <a:r>
            <a:rPr lang="ro-RO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20</a:t>
          </a: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25</a:t>
          </a:r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s-au prevazut cheltuieli in sumă de 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62.712</a:t>
          </a:r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mii lei, în fapt  s-a  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cheltuit </a:t>
          </a:r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suma de 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34.184 mii </a:t>
          </a:r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lei datorită:</a:t>
          </a:r>
          <a:endParaRPr lang="en-US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Plăţilor efectuate la nivelul cheltuielilor efective</a:t>
          </a:r>
          <a:endParaRPr lang="en-US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Nefinalizarea sau neînceperea unor lucrări de investiţii</a:t>
          </a:r>
          <a:endParaRPr lang="en-US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Situația se prezinta astfel:</a:t>
          </a:r>
          <a:endParaRPr lang="en-US">
            <a:effectLst/>
          </a:endParaRPr>
        </a:p>
        <a:p>
          <a:pPr lvl="0"/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Cheltuieli  cu salariile pentru personalul de la: Primărie, Asistenți Personali, Cămin,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Capel</a:t>
          </a:r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ă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Asistent comunitar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deocontare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navet</a:t>
          </a:r>
          <a:r>
            <a:rPr lang="ro-RO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ă profesori</a:t>
          </a:r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sunt în sumă de :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6.617.000 </a:t>
          </a:r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lei;</a:t>
          </a:r>
          <a:endParaRPr lang="en-US">
            <a:effectLst/>
          </a:endParaRPr>
        </a:p>
        <a:p>
          <a:pPr lvl="0"/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Cheltuielile cu bunurile, intreținerea și reparațiile sunt în sumă de 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7.430.000 </a:t>
          </a:r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lei</a:t>
          </a:r>
          <a:endParaRPr lang="en-US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Cheltuie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</a:t>
          </a:r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cu 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finan</a:t>
          </a:r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ț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are </a:t>
          </a:r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î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nva</a:t>
          </a:r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ță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</a:t>
          </a:r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â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nt privat,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burse , îndemnizații, ajutoare de urgență, activități culturale, susținerea cultelor 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5.897.000 lei;</a:t>
          </a:r>
          <a:endParaRPr lang="en-US">
            <a:effectLst/>
          </a:endParaRPr>
        </a:p>
        <a:p>
          <a:pPr lvl="0"/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Execuția  investițiilor este în sumă de: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14.240</a:t>
          </a:r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.000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lei;</a:t>
          </a:r>
          <a:endParaRPr lang="en-US">
            <a:effectLst/>
          </a:endParaRPr>
        </a:p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0"/>
  <sheetViews>
    <sheetView tabSelected="1" topLeftCell="A233" zoomScaleNormal="100" workbookViewId="0">
      <selection activeCell="F118" sqref="F118"/>
    </sheetView>
  </sheetViews>
  <sheetFormatPr defaultRowHeight="15" x14ac:dyDescent="0.25"/>
  <cols>
    <col min="1" max="1" width="6.85546875" style="32" customWidth="1"/>
    <col min="2" max="2" width="55.42578125" style="6" customWidth="1"/>
    <col min="3" max="3" width="10" style="6" customWidth="1"/>
    <col min="4" max="4" width="11" style="1" customWidth="1"/>
    <col min="5" max="16384" width="9.140625" style="1"/>
  </cols>
  <sheetData>
    <row r="1" spans="1:6" x14ac:dyDescent="0.25">
      <c r="A1" s="224" t="s">
        <v>380</v>
      </c>
      <c r="B1" s="224"/>
      <c r="C1" s="224"/>
      <c r="D1" s="224"/>
      <c r="E1" s="224"/>
      <c r="F1" s="224"/>
    </row>
    <row r="2" spans="1:6" x14ac:dyDescent="0.25">
      <c r="A2" s="224" t="s">
        <v>384</v>
      </c>
      <c r="B2" s="224"/>
      <c r="C2" s="224"/>
      <c r="D2" s="224"/>
      <c r="E2" s="224"/>
      <c r="F2" s="224"/>
    </row>
    <row r="3" spans="1:6" x14ac:dyDescent="0.25">
      <c r="A3" s="215"/>
    </row>
    <row r="4" spans="1:6" x14ac:dyDescent="0.25">
      <c r="A4" s="215"/>
    </row>
    <row r="5" spans="1:6" x14ac:dyDescent="0.25">
      <c r="A5" s="215"/>
    </row>
    <row r="6" spans="1:6" x14ac:dyDescent="0.25">
      <c r="A6" s="215"/>
    </row>
    <row r="7" spans="1:6" x14ac:dyDescent="0.25">
      <c r="A7" s="215"/>
    </row>
    <row r="8" spans="1:6" x14ac:dyDescent="0.25">
      <c r="A8" s="215"/>
    </row>
    <row r="9" spans="1:6" x14ac:dyDescent="0.25">
      <c r="A9" s="215"/>
    </row>
    <row r="10" spans="1:6" x14ac:dyDescent="0.25">
      <c r="A10" s="215"/>
    </row>
    <row r="11" spans="1:6" ht="13.5" customHeight="1" x14ac:dyDescent="0.25">
      <c r="A11" s="33"/>
    </row>
    <row r="12" spans="1:6" ht="13.5" customHeight="1" thickBot="1" x14ac:dyDescent="0.3">
      <c r="A12" s="81"/>
      <c r="B12" s="81" t="s">
        <v>259</v>
      </c>
      <c r="C12" s="18"/>
    </row>
    <row r="13" spans="1:6" ht="30" x14ac:dyDescent="0.25">
      <c r="A13" s="34" t="s">
        <v>0</v>
      </c>
      <c r="B13" s="24" t="s">
        <v>1</v>
      </c>
      <c r="C13" s="24" t="s">
        <v>23</v>
      </c>
      <c r="D13" s="272" t="s">
        <v>381</v>
      </c>
      <c r="E13" s="273" t="s">
        <v>383</v>
      </c>
      <c r="F13" s="274" t="s">
        <v>382</v>
      </c>
    </row>
    <row r="14" spans="1:6" x14ac:dyDescent="0.25">
      <c r="A14" s="31">
        <v>1</v>
      </c>
      <c r="B14" s="2" t="s">
        <v>209</v>
      </c>
      <c r="C14" s="8" t="s">
        <v>210</v>
      </c>
      <c r="D14" s="83">
        <v>24</v>
      </c>
      <c r="E14" s="83">
        <v>40.753</v>
      </c>
      <c r="F14" s="57">
        <f>E14/D14*100</f>
        <v>169.80416666666667</v>
      </c>
    </row>
    <row r="15" spans="1:6" x14ac:dyDescent="0.25">
      <c r="A15" s="31">
        <v>2</v>
      </c>
      <c r="B15" s="2" t="s">
        <v>26</v>
      </c>
      <c r="C15" s="8" t="s">
        <v>24</v>
      </c>
      <c r="D15" s="83">
        <v>1773</v>
      </c>
      <c r="E15" s="83">
        <v>1772.0329999999999</v>
      </c>
      <c r="F15" s="57">
        <f t="shared" ref="F15:F59" si="0">E15/D15*100</f>
        <v>99.94545967287084</v>
      </c>
    </row>
    <row r="16" spans="1:6" x14ac:dyDescent="0.25">
      <c r="A16" s="31">
        <v>3</v>
      </c>
      <c r="B16" s="2" t="s">
        <v>27</v>
      </c>
      <c r="C16" s="8" t="s">
        <v>25</v>
      </c>
      <c r="D16" s="83">
        <v>3456</v>
      </c>
      <c r="E16" s="83">
        <v>3265.77</v>
      </c>
      <c r="F16" s="57">
        <f t="shared" si="0"/>
        <v>94.495659722222229</v>
      </c>
    </row>
    <row r="17" spans="1:6" x14ac:dyDescent="0.25">
      <c r="A17" s="31">
        <v>4</v>
      </c>
      <c r="B17" s="8" t="s">
        <v>211</v>
      </c>
      <c r="C17" s="8" t="s">
        <v>212</v>
      </c>
      <c r="D17" s="83">
        <v>750</v>
      </c>
      <c r="E17" s="83">
        <v>739.90200000000004</v>
      </c>
      <c r="F17" s="57">
        <f t="shared" si="0"/>
        <v>98.653600000000012</v>
      </c>
    </row>
    <row r="18" spans="1:6" x14ac:dyDescent="0.25">
      <c r="A18" s="31">
        <v>5</v>
      </c>
      <c r="B18" s="2" t="s">
        <v>213</v>
      </c>
      <c r="C18" s="8" t="s">
        <v>214</v>
      </c>
      <c r="D18" s="83">
        <v>366</v>
      </c>
      <c r="E18" s="83">
        <v>436.01100000000002</v>
      </c>
      <c r="F18" s="57">
        <f t="shared" si="0"/>
        <v>119.12868852459017</v>
      </c>
    </row>
    <row r="19" spans="1:6" x14ac:dyDescent="0.25">
      <c r="A19" s="31">
        <v>6</v>
      </c>
      <c r="B19" s="2" t="s">
        <v>215</v>
      </c>
      <c r="C19" s="8" t="s">
        <v>216</v>
      </c>
      <c r="D19" s="83">
        <v>440</v>
      </c>
      <c r="E19" s="83">
        <v>480.279</v>
      </c>
      <c r="F19" s="57">
        <f t="shared" si="0"/>
        <v>109.15431818181818</v>
      </c>
    </row>
    <row r="20" spans="1:6" ht="15" customHeight="1" x14ac:dyDescent="0.25">
      <c r="A20" s="31">
        <v>7</v>
      </c>
      <c r="B20" s="2" t="s">
        <v>217</v>
      </c>
      <c r="C20" s="8" t="s">
        <v>218</v>
      </c>
      <c r="D20" s="83">
        <v>43</v>
      </c>
      <c r="E20" s="83">
        <v>26.71</v>
      </c>
      <c r="F20" s="57">
        <f t="shared" si="0"/>
        <v>62.116279069767444</v>
      </c>
    </row>
    <row r="21" spans="1:6" s="5" customFormat="1" ht="30" x14ac:dyDescent="0.25">
      <c r="A21" s="31">
        <v>8</v>
      </c>
      <c r="B21" s="7" t="s">
        <v>219</v>
      </c>
      <c r="C21" s="23" t="s">
        <v>220</v>
      </c>
      <c r="D21" s="281">
        <v>6909</v>
      </c>
      <c r="E21" s="281">
        <v>6769.2889999999998</v>
      </c>
      <c r="F21" s="68">
        <f t="shared" si="0"/>
        <v>97.977840497901283</v>
      </c>
    </row>
    <row r="22" spans="1:6" s="5" customFormat="1" x14ac:dyDescent="0.25">
      <c r="A22" s="31">
        <v>9</v>
      </c>
      <c r="B22" s="2" t="s">
        <v>221</v>
      </c>
      <c r="C22" s="8" t="s">
        <v>222</v>
      </c>
      <c r="D22" s="83">
        <v>1448</v>
      </c>
      <c r="E22" s="281">
        <v>1448</v>
      </c>
      <c r="F22" s="57">
        <f t="shared" si="0"/>
        <v>100</v>
      </c>
    </row>
    <row r="23" spans="1:6" x14ac:dyDescent="0.25">
      <c r="A23" s="31">
        <v>10</v>
      </c>
      <c r="B23" s="2" t="s">
        <v>223</v>
      </c>
      <c r="C23" s="8" t="s">
        <v>224</v>
      </c>
      <c r="D23" s="83">
        <v>3618</v>
      </c>
      <c r="E23" s="83">
        <v>1237.0809999999999</v>
      </c>
      <c r="F23" s="57">
        <f t="shared" si="0"/>
        <v>34.192399115533441</v>
      </c>
    </row>
    <row r="24" spans="1:6" x14ac:dyDescent="0.25">
      <c r="A24" s="31">
        <v>11</v>
      </c>
      <c r="B24" s="2" t="s">
        <v>225</v>
      </c>
      <c r="C24" s="8" t="s">
        <v>226</v>
      </c>
      <c r="D24" s="83">
        <v>876</v>
      </c>
      <c r="E24" s="83">
        <v>928.51900000000001</v>
      </c>
      <c r="F24" s="57">
        <f t="shared" si="0"/>
        <v>105.99531963470319</v>
      </c>
    </row>
    <row r="25" spans="1:6" x14ac:dyDescent="0.25">
      <c r="A25" s="31">
        <v>12</v>
      </c>
      <c r="B25" s="2" t="s">
        <v>227</v>
      </c>
      <c r="C25" s="8" t="s">
        <v>228</v>
      </c>
      <c r="D25" s="83">
        <v>3</v>
      </c>
      <c r="E25" s="285">
        <v>2.5659999999999998</v>
      </c>
      <c r="F25" s="57">
        <f t="shared" si="0"/>
        <v>85.533333333333331</v>
      </c>
    </row>
    <row r="26" spans="1:6" x14ac:dyDescent="0.25">
      <c r="A26" s="31">
        <v>13</v>
      </c>
      <c r="B26" s="2" t="s">
        <v>227</v>
      </c>
      <c r="C26" s="8" t="s">
        <v>229</v>
      </c>
      <c r="D26" s="83">
        <v>56</v>
      </c>
      <c r="E26" s="83">
        <v>38.386000000000003</v>
      </c>
      <c r="F26" s="57">
        <f t="shared" si="0"/>
        <v>68.546428571428578</v>
      </c>
    </row>
    <row r="27" spans="1:6" x14ac:dyDescent="0.25">
      <c r="A27" s="31">
        <v>14</v>
      </c>
      <c r="B27" s="2" t="s">
        <v>230</v>
      </c>
      <c r="C27" s="8" t="s">
        <v>231</v>
      </c>
      <c r="D27" s="83">
        <v>3417</v>
      </c>
      <c r="E27" s="83">
        <v>2005</v>
      </c>
      <c r="F27" s="57">
        <f t="shared" si="0"/>
        <v>58.67720222417325</v>
      </c>
    </row>
    <row r="28" spans="1:6" x14ac:dyDescent="0.25">
      <c r="A28" s="31">
        <v>15</v>
      </c>
      <c r="B28" s="2" t="s">
        <v>232</v>
      </c>
      <c r="C28" s="8" t="s">
        <v>233</v>
      </c>
      <c r="D28" s="83">
        <v>240</v>
      </c>
      <c r="E28" s="83">
        <v>78.412000000000006</v>
      </c>
      <c r="F28" s="57">
        <f t="shared" si="0"/>
        <v>32.671666666666674</v>
      </c>
    </row>
    <row r="29" spans="1:6" x14ac:dyDescent="0.25">
      <c r="A29" s="31">
        <v>16</v>
      </c>
      <c r="B29" s="2" t="s">
        <v>234</v>
      </c>
      <c r="C29" s="8" t="s">
        <v>235</v>
      </c>
      <c r="D29" s="83">
        <v>254</v>
      </c>
      <c r="E29" s="83">
        <v>392.12299999999999</v>
      </c>
      <c r="F29" s="57">
        <f t="shared" si="0"/>
        <v>154.37913385826772</v>
      </c>
    </row>
    <row r="30" spans="1:6" x14ac:dyDescent="0.25">
      <c r="A30" s="31">
        <v>17</v>
      </c>
      <c r="B30" s="7" t="s">
        <v>236</v>
      </c>
      <c r="C30" s="23" t="s">
        <v>237</v>
      </c>
      <c r="D30" s="281">
        <v>185</v>
      </c>
      <c r="E30" s="83">
        <v>193.196</v>
      </c>
      <c r="F30" s="57">
        <f t="shared" si="0"/>
        <v>104.43027027027027</v>
      </c>
    </row>
    <row r="31" spans="1:6" x14ac:dyDescent="0.25">
      <c r="A31" s="31">
        <v>18</v>
      </c>
      <c r="B31" s="7" t="s">
        <v>238</v>
      </c>
      <c r="C31" s="23" t="s">
        <v>239</v>
      </c>
      <c r="D31" s="281">
        <v>481</v>
      </c>
      <c r="E31" s="83">
        <v>497.89499999999998</v>
      </c>
      <c r="F31" s="57">
        <f t="shared" si="0"/>
        <v>103.51247401247402</v>
      </c>
    </row>
    <row r="32" spans="1:6" s="5" customFormat="1" ht="30" x14ac:dyDescent="0.25">
      <c r="A32" s="31">
        <v>19</v>
      </c>
      <c r="B32" s="7" t="s">
        <v>240</v>
      </c>
      <c r="C32" s="23" t="s">
        <v>241</v>
      </c>
      <c r="D32" s="281">
        <v>88</v>
      </c>
      <c r="E32" s="281">
        <v>85.186999999999998</v>
      </c>
      <c r="F32" s="57">
        <f t="shared" si="0"/>
        <v>96.803409090909085</v>
      </c>
    </row>
    <row r="33" spans="1:6" s="5" customFormat="1" x14ac:dyDescent="0.25">
      <c r="A33" s="31">
        <v>20</v>
      </c>
      <c r="B33" s="2" t="s">
        <v>242</v>
      </c>
      <c r="C33" s="8" t="s">
        <v>243</v>
      </c>
      <c r="D33" s="83">
        <v>450</v>
      </c>
      <c r="E33" s="281">
        <v>422.072</v>
      </c>
      <c r="F33" s="57">
        <f t="shared" si="0"/>
        <v>93.793777777777777</v>
      </c>
    </row>
    <row r="34" spans="1:6" x14ac:dyDescent="0.25">
      <c r="A34" s="31">
        <v>21</v>
      </c>
      <c r="B34" s="2" t="s">
        <v>244</v>
      </c>
      <c r="C34" s="8" t="s">
        <v>245</v>
      </c>
      <c r="D34" s="83">
        <v>100</v>
      </c>
      <c r="E34" s="83">
        <v>93.575000000000003</v>
      </c>
      <c r="F34" s="57">
        <f t="shared" si="0"/>
        <v>93.575000000000003</v>
      </c>
    </row>
    <row r="35" spans="1:6" x14ac:dyDescent="0.25">
      <c r="A35" s="31">
        <v>22</v>
      </c>
      <c r="B35" s="2" t="s">
        <v>246</v>
      </c>
      <c r="C35" s="8" t="s">
        <v>247</v>
      </c>
      <c r="D35" s="83">
        <v>500</v>
      </c>
      <c r="E35" s="83">
        <v>498.38900000000001</v>
      </c>
      <c r="F35" s="287">
        <f t="shared" si="0"/>
        <v>99.677800000000005</v>
      </c>
    </row>
    <row r="36" spans="1:6" ht="30" x14ac:dyDescent="0.25">
      <c r="A36" s="31">
        <v>23</v>
      </c>
      <c r="B36" s="2" t="s">
        <v>284</v>
      </c>
      <c r="C36" s="8" t="s">
        <v>285</v>
      </c>
      <c r="D36" s="83">
        <v>2037</v>
      </c>
      <c r="E36" s="83">
        <v>2123.498</v>
      </c>
      <c r="F36" s="57">
        <f t="shared" si="0"/>
        <v>104.24634266077565</v>
      </c>
    </row>
    <row r="37" spans="1:6" s="5" customFormat="1" ht="30" x14ac:dyDescent="0.25">
      <c r="A37" s="31">
        <v>24</v>
      </c>
      <c r="B37" s="7" t="s">
        <v>253</v>
      </c>
      <c r="C37" s="23" t="s">
        <v>254</v>
      </c>
      <c r="D37" s="281">
        <v>18549</v>
      </c>
      <c r="E37" s="281">
        <v>6235.8230000000003</v>
      </c>
      <c r="F37" s="68">
        <f t="shared" si="0"/>
        <v>33.61810879292684</v>
      </c>
    </row>
    <row r="38" spans="1:6" x14ac:dyDescent="0.25">
      <c r="A38" s="31">
        <v>25</v>
      </c>
      <c r="B38" s="7" t="s">
        <v>255</v>
      </c>
      <c r="C38" s="8" t="s">
        <v>256</v>
      </c>
      <c r="D38" s="83">
        <v>1723</v>
      </c>
      <c r="E38" s="83"/>
      <c r="F38" s="57">
        <f t="shared" si="0"/>
        <v>0</v>
      </c>
    </row>
    <row r="39" spans="1:6" s="5" customFormat="1" x14ac:dyDescent="0.25">
      <c r="A39" s="31">
        <v>26</v>
      </c>
      <c r="B39" s="7" t="s">
        <v>257</v>
      </c>
      <c r="C39" s="8" t="s">
        <v>258</v>
      </c>
      <c r="D39" s="83">
        <v>327</v>
      </c>
      <c r="E39" s="281"/>
      <c r="F39" s="57">
        <f t="shared" si="0"/>
        <v>0</v>
      </c>
    </row>
    <row r="40" spans="1:6" s="5" customFormat="1" x14ac:dyDescent="0.25">
      <c r="A40" s="31">
        <v>27</v>
      </c>
      <c r="B40" s="7" t="s">
        <v>373</v>
      </c>
      <c r="C40" s="8" t="s">
        <v>372</v>
      </c>
      <c r="D40" s="83">
        <v>1237</v>
      </c>
      <c r="E40" s="281"/>
      <c r="F40" s="57">
        <f t="shared" si="0"/>
        <v>0</v>
      </c>
    </row>
    <row r="41" spans="1:6" s="5" customFormat="1" x14ac:dyDescent="0.25">
      <c r="A41" s="31">
        <v>28</v>
      </c>
      <c r="B41" s="2" t="s">
        <v>172</v>
      </c>
      <c r="C41" s="8" t="s">
        <v>250</v>
      </c>
      <c r="D41" s="83">
        <v>190</v>
      </c>
      <c r="E41" s="281"/>
      <c r="F41" s="57">
        <f t="shared" si="0"/>
        <v>0</v>
      </c>
    </row>
    <row r="42" spans="1:6" s="5" customFormat="1" ht="16.5" customHeight="1" x14ac:dyDescent="0.25">
      <c r="A42" s="31">
        <v>29</v>
      </c>
      <c r="B42" s="2" t="s">
        <v>389</v>
      </c>
      <c r="C42" s="8" t="s">
        <v>388</v>
      </c>
      <c r="D42" s="83"/>
      <c r="E42" s="83">
        <v>1.349</v>
      </c>
      <c r="F42" s="57"/>
    </row>
    <row r="43" spans="1:6" x14ac:dyDescent="0.25">
      <c r="A43" s="31">
        <v>30</v>
      </c>
      <c r="B43" s="7" t="s">
        <v>321</v>
      </c>
      <c r="C43" s="8" t="s">
        <v>314</v>
      </c>
      <c r="D43" s="83">
        <v>581</v>
      </c>
      <c r="E43" s="83">
        <v>88.531000000000006</v>
      </c>
      <c r="F43" s="57">
        <f t="shared" si="0"/>
        <v>15.237693631669536</v>
      </c>
    </row>
    <row r="44" spans="1:6" x14ac:dyDescent="0.25">
      <c r="A44" s="31">
        <v>31</v>
      </c>
      <c r="B44" s="7" t="s">
        <v>257</v>
      </c>
      <c r="C44" s="8" t="s">
        <v>300</v>
      </c>
      <c r="D44" s="83">
        <v>110</v>
      </c>
      <c r="E44" s="83">
        <v>16.82</v>
      </c>
      <c r="F44" s="57">
        <f t="shared" si="0"/>
        <v>15.290909090909091</v>
      </c>
    </row>
    <row r="45" spans="1:6" x14ac:dyDescent="0.25">
      <c r="A45" s="31">
        <v>32</v>
      </c>
      <c r="B45" s="7" t="s">
        <v>255</v>
      </c>
      <c r="C45" s="8" t="s">
        <v>298</v>
      </c>
      <c r="D45" s="83">
        <v>1909</v>
      </c>
      <c r="E45" s="83">
        <v>1587.6130000000001</v>
      </c>
      <c r="F45" s="57">
        <f t="shared" si="0"/>
        <v>83.164641173389214</v>
      </c>
    </row>
    <row r="46" spans="1:6" x14ac:dyDescent="0.25">
      <c r="A46" s="31">
        <v>33</v>
      </c>
      <c r="B46" s="7" t="s">
        <v>257</v>
      </c>
      <c r="C46" s="8" t="s">
        <v>299</v>
      </c>
      <c r="D46" s="83">
        <v>362</v>
      </c>
      <c r="E46" s="83">
        <v>302.041</v>
      </c>
      <c r="F46" s="57">
        <f t="shared" si="0"/>
        <v>83.436740331491706</v>
      </c>
    </row>
    <row r="47" spans="1:6" x14ac:dyDescent="0.25">
      <c r="A47" s="31">
        <v>34</v>
      </c>
      <c r="B47" s="2" t="s">
        <v>248</v>
      </c>
      <c r="C47" s="8" t="s">
        <v>249</v>
      </c>
      <c r="D47" s="83">
        <v>694</v>
      </c>
      <c r="E47" s="83">
        <v>789.91800000000001</v>
      </c>
      <c r="F47" s="57">
        <f t="shared" si="0"/>
        <v>113.82103746397694</v>
      </c>
    </row>
    <row r="48" spans="1:6" s="5" customFormat="1" ht="30" x14ac:dyDescent="0.25">
      <c r="A48" s="31">
        <v>35</v>
      </c>
      <c r="B48" s="7" t="s">
        <v>320</v>
      </c>
      <c r="C48" s="23" t="s">
        <v>316</v>
      </c>
      <c r="D48" s="281">
        <v>1691</v>
      </c>
      <c r="E48" s="281">
        <v>168.02</v>
      </c>
      <c r="F48" s="57">
        <f t="shared" si="0"/>
        <v>9.9361324659964527</v>
      </c>
    </row>
    <row r="49" spans="1:11" x14ac:dyDescent="0.25">
      <c r="A49" s="31">
        <v>36</v>
      </c>
      <c r="B49" s="2" t="s">
        <v>322</v>
      </c>
      <c r="C49" s="8" t="s">
        <v>318</v>
      </c>
      <c r="D49" s="83">
        <v>2230</v>
      </c>
      <c r="E49" s="83">
        <v>236.3</v>
      </c>
      <c r="F49" s="57">
        <f t="shared" si="0"/>
        <v>10.596412556053812</v>
      </c>
    </row>
    <row r="50" spans="1:11" x14ac:dyDescent="0.25">
      <c r="A50" s="31">
        <v>37</v>
      </c>
      <c r="B50" s="2" t="s">
        <v>323</v>
      </c>
      <c r="C50" s="8" t="s">
        <v>319</v>
      </c>
      <c r="D50" s="83">
        <v>2000</v>
      </c>
      <c r="E50" s="83">
        <v>416.5</v>
      </c>
      <c r="F50" s="57">
        <f t="shared" si="0"/>
        <v>20.824999999999999</v>
      </c>
    </row>
    <row r="51" spans="1:11" x14ac:dyDescent="0.25">
      <c r="A51" s="31">
        <v>38</v>
      </c>
      <c r="B51" s="2" t="s">
        <v>297</v>
      </c>
      <c r="C51" s="8" t="s">
        <v>269</v>
      </c>
      <c r="D51" s="83">
        <v>392</v>
      </c>
      <c r="E51" s="83">
        <v>87.168000000000006</v>
      </c>
      <c r="F51" s="57">
        <f t="shared" si="0"/>
        <v>22.236734693877551</v>
      </c>
    </row>
    <row r="52" spans="1:11" x14ac:dyDescent="0.25">
      <c r="A52" s="31">
        <v>39</v>
      </c>
      <c r="B52" s="2" t="s">
        <v>261</v>
      </c>
      <c r="C52" s="8" t="s">
        <v>262</v>
      </c>
      <c r="D52" s="83"/>
      <c r="E52" s="83">
        <v>117.511</v>
      </c>
      <c r="F52" s="57"/>
      <c r="H52" s="49"/>
      <c r="I52" s="49"/>
      <c r="J52" s="49"/>
      <c r="K52" s="49"/>
    </row>
    <row r="53" spans="1:11" x14ac:dyDescent="0.25">
      <c r="A53" s="31">
        <v>40</v>
      </c>
      <c r="B53" s="2" t="s">
        <v>251</v>
      </c>
      <c r="C53" s="8" t="s">
        <v>252</v>
      </c>
      <c r="D53" s="83">
        <v>703</v>
      </c>
      <c r="E53" s="83">
        <v>574.50599999999997</v>
      </c>
      <c r="F53" s="57">
        <f t="shared" si="0"/>
        <v>81.722048364153622</v>
      </c>
      <c r="H53" s="49"/>
      <c r="I53" s="49"/>
      <c r="J53" s="49"/>
      <c r="K53" s="49"/>
    </row>
    <row r="54" spans="1:11" x14ac:dyDescent="0.25">
      <c r="A54" s="31"/>
      <c r="B54" s="2"/>
      <c r="C54" s="8"/>
      <c r="D54" s="83"/>
      <c r="E54" s="83"/>
      <c r="F54" s="57"/>
      <c r="H54" s="49"/>
      <c r="I54" s="49"/>
      <c r="J54" s="49"/>
      <c r="K54" s="49"/>
    </row>
    <row r="55" spans="1:11" x14ac:dyDescent="0.25">
      <c r="A55" s="31"/>
      <c r="B55" s="280" t="s">
        <v>385</v>
      </c>
      <c r="C55" s="8"/>
      <c r="D55" s="83">
        <f>SUM(D14:D36)</f>
        <v>27514</v>
      </c>
      <c r="E55" s="83">
        <f>SUM(E14:E37)</f>
        <v>29810.468999999997</v>
      </c>
      <c r="F55" s="57">
        <f t="shared" si="0"/>
        <v>108.34654721232826</v>
      </c>
      <c r="H55" s="295"/>
      <c r="I55" s="295"/>
      <c r="J55" s="295"/>
      <c r="K55" s="49"/>
    </row>
    <row r="56" spans="1:11" x14ac:dyDescent="0.25">
      <c r="A56" s="31"/>
      <c r="B56" s="280" t="s">
        <v>386</v>
      </c>
      <c r="C56" s="8"/>
      <c r="D56" s="83">
        <f>D37+D40+D41+D47+D42</f>
        <v>20670</v>
      </c>
      <c r="E56" s="83">
        <f>E37+E40+E41+E47+E42</f>
        <v>7027.09</v>
      </c>
      <c r="F56" s="57">
        <f t="shared" si="0"/>
        <v>33.996565070149977</v>
      </c>
      <c r="H56" s="49"/>
      <c r="I56" s="49"/>
      <c r="J56" s="49"/>
      <c r="K56" s="49"/>
    </row>
    <row r="57" spans="1:11" x14ac:dyDescent="0.25">
      <c r="A57" s="88"/>
      <c r="B57" s="280" t="s">
        <v>387</v>
      </c>
      <c r="C57" s="56"/>
      <c r="D57" s="83">
        <f>D38+D39+D43+D44+D45+D46+D48+D49+D50+D51+D52+D53</f>
        <v>12028</v>
      </c>
      <c r="E57" s="83">
        <f>E38+E39+E43+E44+E45+E46+E48+E49+E50+E51+E52+E53</f>
        <v>3595.01</v>
      </c>
      <c r="F57" s="57">
        <f t="shared" si="0"/>
        <v>29.888676421682742</v>
      </c>
      <c r="H57" s="49"/>
      <c r="I57" s="49"/>
      <c r="J57" s="49"/>
      <c r="K57" s="49"/>
    </row>
    <row r="58" spans="1:11" x14ac:dyDescent="0.25">
      <c r="A58" s="35"/>
      <c r="B58" s="2"/>
      <c r="C58" s="56"/>
      <c r="D58" s="282"/>
      <c r="E58" s="83"/>
      <c r="F58" s="57"/>
      <c r="H58" s="49"/>
      <c r="I58" s="49"/>
      <c r="J58" s="49"/>
      <c r="K58" s="49"/>
    </row>
    <row r="59" spans="1:11" ht="15.75" thickBot="1" x14ac:dyDescent="0.3">
      <c r="A59" s="36"/>
      <c r="B59" s="26" t="s">
        <v>2</v>
      </c>
      <c r="C59" s="27"/>
      <c r="D59" s="82">
        <f>SUM(D14:D53)</f>
        <v>60212</v>
      </c>
      <c r="E59" s="82">
        <f>SUM(E14:E53)</f>
        <v>34196.745999999999</v>
      </c>
      <c r="F59" s="289">
        <f t="shared" si="0"/>
        <v>56.79390486946123</v>
      </c>
    </row>
    <row r="60" spans="1:11" x14ac:dyDescent="0.25">
      <c r="A60" s="37"/>
      <c r="B60" s="17"/>
      <c r="C60" s="19"/>
      <c r="D60" s="51"/>
    </row>
    <row r="61" spans="1:11" x14ac:dyDescent="0.25">
      <c r="A61" s="37"/>
      <c r="B61" s="17"/>
      <c r="C61" s="19"/>
      <c r="D61" s="51"/>
    </row>
    <row r="62" spans="1:11" x14ac:dyDescent="0.25">
      <c r="A62" s="37"/>
      <c r="B62" s="17"/>
      <c r="C62" s="19"/>
      <c r="D62" s="51"/>
    </row>
    <row r="63" spans="1:11" x14ac:dyDescent="0.25">
      <c r="A63" s="37"/>
      <c r="B63" s="17"/>
      <c r="C63" s="19"/>
      <c r="D63" s="51"/>
    </row>
    <row r="64" spans="1:11" x14ac:dyDescent="0.25">
      <c r="A64" s="37"/>
      <c r="B64" s="17"/>
      <c r="C64" s="19"/>
      <c r="D64" s="51"/>
    </row>
    <row r="65" spans="1:6" x14ac:dyDescent="0.25">
      <c r="A65" s="37"/>
      <c r="B65" s="17"/>
      <c r="C65" s="19"/>
      <c r="D65" s="51"/>
    </row>
    <row r="66" spans="1:6" x14ac:dyDescent="0.25">
      <c r="A66" s="5"/>
      <c r="B66" s="5"/>
      <c r="C66" s="5"/>
      <c r="D66" s="5"/>
    </row>
    <row r="67" spans="1:6" x14ac:dyDescent="0.25">
      <c r="A67" s="5"/>
      <c r="B67" s="5"/>
      <c r="C67" s="5"/>
      <c r="D67" s="5"/>
    </row>
    <row r="68" spans="1:6" x14ac:dyDescent="0.25">
      <c r="A68" s="5"/>
      <c r="B68" s="5"/>
      <c r="C68" s="5"/>
      <c r="D68" s="5"/>
    </row>
    <row r="69" spans="1:6" x14ac:dyDescent="0.25">
      <c r="A69" s="5"/>
      <c r="B69" s="5"/>
      <c r="C69" s="5"/>
      <c r="D69" s="5"/>
    </row>
    <row r="70" spans="1:6" x14ac:dyDescent="0.25">
      <c r="A70" s="225"/>
      <c r="B70" s="225"/>
      <c r="C70" s="225"/>
    </row>
    <row r="71" spans="1:6" x14ac:dyDescent="0.25">
      <c r="A71" s="214"/>
      <c r="B71" s="214"/>
      <c r="C71" s="214"/>
    </row>
    <row r="72" spans="1:6" x14ac:dyDescent="0.25">
      <c r="A72" s="214"/>
      <c r="B72" s="214"/>
      <c r="C72" s="214"/>
    </row>
    <row r="73" spans="1:6" x14ac:dyDescent="0.25">
      <c r="A73" s="214"/>
      <c r="B73" s="214"/>
      <c r="C73" s="214"/>
    </row>
    <row r="74" spans="1:6" ht="15.75" thickBot="1" x14ac:dyDescent="0.3">
      <c r="A74" s="33"/>
      <c r="C74" s="20"/>
    </row>
    <row r="75" spans="1:6" s="5" customFormat="1" ht="36" customHeight="1" x14ac:dyDescent="0.25">
      <c r="A75" s="275" t="s">
        <v>6</v>
      </c>
      <c r="B75" s="30" t="s">
        <v>4</v>
      </c>
      <c r="C75" s="276"/>
      <c r="D75" s="277" t="s">
        <v>381</v>
      </c>
      <c r="E75" s="278" t="s">
        <v>383</v>
      </c>
      <c r="F75" s="279" t="s">
        <v>382</v>
      </c>
    </row>
    <row r="76" spans="1:6" x14ac:dyDescent="0.25">
      <c r="A76" s="35"/>
      <c r="B76" s="2"/>
      <c r="C76" s="8"/>
      <c r="D76" s="56"/>
      <c r="E76" s="56"/>
      <c r="F76" s="71"/>
    </row>
    <row r="77" spans="1:6" x14ac:dyDescent="0.25">
      <c r="A77" s="38">
        <v>1</v>
      </c>
      <c r="B77" s="3" t="s">
        <v>371</v>
      </c>
      <c r="C77" s="28"/>
      <c r="D77" s="56"/>
      <c r="E77" s="56"/>
      <c r="F77" s="71"/>
    </row>
    <row r="78" spans="1:6" x14ac:dyDescent="0.25">
      <c r="A78" s="35"/>
      <c r="B78" s="8" t="s">
        <v>45</v>
      </c>
      <c r="C78" s="8" t="s">
        <v>28</v>
      </c>
      <c r="D78" s="83">
        <v>2483</v>
      </c>
      <c r="E78" s="83">
        <v>2440.2779999999998</v>
      </c>
      <c r="F78" s="57">
        <f>E78/D78*100</f>
        <v>98.279420056383401</v>
      </c>
    </row>
    <row r="79" spans="1:6" x14ac:dyDescent="0.25">
      <c r="A79" s="35"/>
      <c r="B79" s="8" t="s">
        <v>46</v>
      </c>
      <c r="C79" s="8" t="s">
        <v>30</v>
      </c>
      <c r="D79" s="83">
        <v>215</v>
      </c>
      <c r="E79" s="83">
        <v>202.94399999999999</v>
      </c>
      <c r="F79" s="57">
        <f t="shared" ref="F79:F134" si="1">E79/D79*100</f>
        <v>94.39255813953487</v>
      </c>
    </row>
    <row r="80" spans="1:6" x14ac:dyDescent="0.25">
      <c r="A80" s="35"/>
      <c r="B80" s="8" t="s">
        <v>47</v>
      </c>
      <c r="C80" s="8" t="s">
        <v>31</v>
      </c>
      <c r="D80" s="83">
        <v>96</v>
      </c>
      <c r="E80" s="83">
        <v>81.906000000000006</v>
      </c>
      <c r="F80" s="57">
        <f t="shared" si="1"/>
        <v>85.318750000000009</v>
      </c>
    </row>
    <row r="81" spans="1:6" x14ac:dyDescent="0.25">
      <c r="A81" s="35"/>
      <c r="B81" s="8" t="s">
        <v>197</v>
      </c>
      <c r="C81" s="8" t="s">
        <v>198</v>
      </c>
      <c r="D81" s="83">
        <v>20</v>
      </c>
      <c r="E81" s="83">
        <v>12.8</v>
      </c>
      <c r="F81" s="57">
        <f t="shared" si="1"/>
        <v>64</v>
      </c>
    </row>
    <row r="82" spans="1:6" x14ac:dyDescent="0.25">
      <c r="A82" s="35"/>
      <c r="B82" s="8" t="s">
        <v>48</v>
      </c>
      <c r="C82" s="8" t="s">
        <v>32</v>
      </c>
      <c r="D82" s="83">
        <v>65</v>
      </c>
      <c r="E82" s="83">
        <v>61.222999999999999</v>
      </c>
      <c r="F82" s="57">
        <f t="shared" si="1"/>
        <v>94.189230769230775</v>
      </c>
    </row>
    <row r="83" spans="1:6" x14ac:dyDescent="0.25">
      <c r="A83" s="35"/>
      <c r="B83" s="2" t="s">
        <v>49</v>
      </c>
      <c r="C83" s="8" t="s">
        <v>29</v>
      </c>
      <c r="D83" s="83">
        <v>26</v>
      </c>
      <c r="E83" s="83">
        <v>25.213000000000001</v>
      </c>
      <c r="F83" s="57">
        <f t="shared" si="1"/>
        <v>96.973076923076931</v>
      </c>
    </row>
    <row r="84" spans="1:6" x14ac:dyDescent="0.25">
      <c r="A84" s="35"/>
      <c r="B84" s="2" t="s">
        <v>50</v>
      </c>
      <c r="C84" s="8" t="s">
        <v>33</v>
      </c>
      <c r="D84" s="83">
        <v>8</v>
      </c>
      <c r="E84" s="83">
        <v>4.9930000000000003</v>
      </c>
      <c r="F84" s="57">
        <f t="shared" si="1"/>
        <v>62.412500000000001</v>
      </c>
    </row>
    <row r="85" spans="1:6" x14ac:dyDescent="0.25">
      <c r="A85" s="35"/>
      <c r="B85" s="2" t="s">
        <v>51</v>
      </c>
      <c r="C85" s="8" t="s">
        <v>34</v>
      </c>
      <c r="D85" s="83">
        <v>97</v>
      </c>
      <c r="E85" s="83">
        <v>92.986999999999995</v>
      </c>
      <c r="F85" s="57">
        <f t="shared" si="1"/>
        <v>95.862886597938129</v>
      </c>
    </row>
    <row r="86" spans="1:6" x14ac:dyDescent="0.25">
      <c r="A86" s="35"/>
      <c r="B86" s="2" t="s">
        <v>52</v>
      </c>
      <c r="C86" s="8" t="s">
        <v>35</v>
      </c>
      <c r="D86" s="83">
        <v>4</v>
      </c>
      <c r="E86" s="83">
        <v>2.6640000000000001</v>
      </c>
      <c r="F86" s="57">
        <f t="shared" si="1"/>
        <v>66.600000000000009</v>
      </c>
    </row>
    <row r="87" spans="1:6" x14ac:dyDescent="0.25">
      <c r="A87" s="35"/>
      <c r="B87" s="2" t="s">
        <v>53</v>
      </c>
      <c r="C87" s="8" t="s">
        <v>36</v>
      </c>
      <c r="D87" s="83">
        <v>41</v>
      </c>
      <c r="E87" s="83">
        <v>29.138000000000002</v>
      </c>
      <c r="F87" s="57">
        <f t="shared" si="1"/>
        <v>71.068292682926838</v>
      </c>
    </row>
    <row r="88" spans="1:6" x14ac:dyDescent="0.25">
      <c r="A88" s="35"/>
      <c r="B88" s="2" t="s">
        <v>54</v>
      </c>
      <c r="C88" s="8" t="s">
        <v>37</v>
      </c>
      <c r="D88" s="83">
        <v>40</v>
      </c>
      <c r="E88" s="83">
        <v>25.117000000000001</v>
      </c>
      <c r="F88" s="57">
        <f t="shared" si="1"/>
        <v>62.792500000000004</v>
      </c>
    </row>
    <row r="89" spans="1:6" x14ac:dyDescent="0.25">
      <c r="A89" s="35"/>
      <c r="B89" s="2" t="s">
        <v>55</v>
      </c>
      <c r="C89" s="8" t="s">
        <v>38</v>
      </c>
      <c r="D89" s="83">
        <v>39</v>
      </c>
      <c r="E89" s="83">
        <v>33.92</v>
      </c>
      <c r="F89" s="57">
        <f t="shared" si="1"/>
        <v>86.974358974358978</v>
      </c>
    </row>
    <row r="90" spans="1:6" x14ac:dyDescent="0.25">
      <c r="A90" s="35"/>
      <c r="B90" s="2" t="s">
        <v>377</v>
      </c>
      <c r="C90" s="8" t="s">
        <v>376</v>
      </c>
      <c r="D90" s="83">
        <v>64</v>
      </c>
      <c r="E90" s="83">
        <v>19.158999999999999</v>
      </c>
      <c r="F90" s="57">
        <f t="shared" si="1"/>
        <v>29.935937499999998</v>
      </c>
    </row>
    <row r="91" spans="1:6" s="5" customFormat="1" ht="39" customHeight="1" x14ac:dyDescent="0.25">
      <c r="A91" s="31"/>
      <c r="B91" s="7" t="s">
        <v>56</v>
      </c>
      <c r="C91" s="23" t="s">
        <v>39</v>
      </c>
      <c r="D91" s="281">
        <v>440</v>
      </c>
      <c r="E91" s="281">
        <v>355.14600000000002</v>
      </c>
      <c r="F91" s="68">
        <f t="shared" si="1"/>
        <v>80.715000000000003</v>
      </c>
    </row>
    <row r="92" spans="1:6" x14ac:dyDescent="0.25">
      <c r="A92" s="35"/>
      <c r="B92" s="2" t="s">
        <v>57</v>
      </c>
      <c r="C92" s="8" t="s">
        <v>40</v>
      </c>
      <c r="D92" s="83">
        <v>20</v>
      </c>
      <c r="E92" s="83">
        <v>5.57</v>
      </c>
      <c r="F92" s="57">
        <f t="shared" si="1"/>
        <v>27.85</v>
      </c>
    </row>
    <row r="93" spans="1:6" x14ac:dyDescent="0.25">
      <c r="A93" s="35"/>
      <c r="B93" s="2" t="s">
        <v>58</v>
      </c>
      <c r="C93" s="8" t="s">
        <v>43</v>
      </c>
      <c r="D93" s="83">
        <v>35</v>
      </c>
      <c r="E93" s="83">
        <v>28.088999999999999</v>
      </c>
      <c r="F93" s="57">
        <f t="shared" si="1"/>
        <v>80.254285714285714</v>
      </c>
    </row>
    <row r="94" spans="1:6" x14ac:dyDescent="0.25">
      <c r="A94" s="35"/>
      <c r="B94" s="2" t="s">
        <v>59</v>
      </c>
      <c r="C94" s="8" t="s">
        <v>44</v>
      </c>
      <c r="D94" s="83">
        <v>2</v>
      </c>
      <c r="E94" s="83"/>
      <c r="F94" s="57">
        <f t="shared" si="1"/>
        <v>0</v>
      </c>
    </row>
    <row r="95" spans="1:6" x14ac:dyDescent="0.25">
      <c r="A95" s="35"/>
      <c r="B95" s="2" t="s">
        <v>168</v>
      </c>
      <c r="C95" s="8" t="s">
        <v>74</v>
      </c>
      <c r="D95" s="83">
        <v>15</v>
      </c>
      <c r="E95" s="83">
        <v>1.1499999999999999</v>
      </c>
      <c r="F95" s="57">
        <f t="shared" si="1"/>
        <v>7.6666666666666661</v>
      </c>
    </row>
    <row r="96" spans="1:6" x14ac:dyDescent="0.25">
      <c r="A96" s="35"/>
      <c r="B96" s="2" t="s">
        <v>60</v>
      </c>
      <c r="C96" s="8" t="s">
        <v>61</v>
      </c>
      <c r="D96" s="83">
        <v>30</v>
      </c>
      <c r="E96" s="83">
        <v>4.7460000000000004</v>
      </c>
      <c r="F96" s="57">
        <f t="shared" si="1"/>
        <v>15.82</v>
      </c>
    </row>
    <row r="97" spans="1:6" x14ac:dyDescent="0.25">
      <c r="A97" s="35"/>
      <c r="B97" s="2" t="s">
        <v>64</v>
      </c>
      <c r="C97" s="8" t="s">
        <v>62</v>
      </c>
      <c r="D97" s="83">
        <v>10</v>
      </c>
      <c r="E97" s="83"/>
      <c r="F97" s="57">
        <f t="shared" si="1"/>
        <v>0</v>
      </c>
    </row>
    <row r="98" spans="1:6" x14ac:dyDescent="0.25">
      <c r="A98" s="35"/>
      <c r="B98" s="2" t="s">
        <v>65</v>
      </c>
      <c r="C98" s="8" t="s">
        <v>63</v>
      </c>
      <c r="D98" s="83">
        <v>6</v>
      </c>
      <c r="E98" s="83">
        <v>3.6</v>
      </c>
      <c r="F98" s="57">
        <f t="shared" si="1"/>
        <v>60</v>
      </c>
    </row>
    <row r="99" spans="1:6" s="5" customFormat="1" ht="45" x14ac:dyDescent="0.25">
      <c r="A99" s="31"/>
      <c r="B99" s="290" t="s">
        <v>67</v>
      </c>
      <c r="C99" s="23" t="s">
        <v>66</v>
      </c>
      <c r="D99" s="281">
        <v>35</v>
      </c>
      <c r="E99" s="281">
        <v>25.65</v>
      </c>
      <c r="F99" s="68">
        <f t="shared" si="1"/>
        <v>73.285714285714278</v>
      </c>
    </row>
    <row r="100" spans="1:6" ht="18" customHeight="1" x14ac:dyDescent="0.25">
      <c r="A100" s="35"/>
      <c r="B100" s="2" t="s">
        <v>68</v>
      </c>
      <c r="C100" s="8" t="s">
        <v>41</v>
      </c>
      <c r="D100" s="83">
        <v>85</v>
      </c>
      <c r="E100" s="83">
        <v>60.292000000000002</v>
      </c>
      <c r="F100" s="57">
        <f t="shared" si="1"/>
        <v>70.931764705882344</v>
      </c>
    </row>
    <row r="101" spans="1:6" ht="18" customHeight="1" x14ac:dyDescent="0.25">
      <c r="A101" s="35"/>
      <c r="B101" s="2" t="s">
        <v>69</v>
      </c>
      <c r="C101" s="8" t="s">
        <v>70</v>
      </c>
      <c r="D101" s="83">
        <v>80</v>
      </c>
      <c r="E101" s="83">
        <v>3.0529999999999999</v>
      </c>
      <c r="F101" s="57">
        <f t="shared" si="1"/>
        <v>3.8162500000000001</v>
      </c>
    </row>
    <row r="102" spans="1:6" x14ac:dyDescent="0.25">
      <c r="A102" s="88"/>
      <c r="B102" s="2" t="s">
        <v>71</v>
      </c>
      <c r="C102" s="8" t="s">
        <v>72</v>
      </c>
      <c r="D102" s="83">
        <v>65</v>
      </c>
      <c r="E102" s="83">
        <v>24.324000000000002</v>
      </c>
      <c r="F102" s="57">
        <f t="shared" si="1"/>
        <v>37.421538461538461</v>
      </c>
    </row>
    <row r="103" spans="1:6" x14ac:dyDescent="0.25">
      <c r="A103" s="35"/>
      <c r="B103" s="2" t="s">
        <v>135</v>
      </c>
      <c r="C103" s="8" t="s">
        <v>136</v>
      </c>
      <c r="D103" s="83">
        <v>2</v>
      </c>
      <c r="E103" s="83"/>
      <c r="F103" s="57">
        <f t="shared" si="1"/>
        <v>0</v>
      </c>
    </row>
    <row r="104" spans="1:6" x14ac:dyDescent="0.25">
      <c r="A104" s="35"/>
      <c r="B104" s="10" t="s">
        <v>260</v>
      </c>
      <c r="C104" s="8" t="s">
        <v>116</v>
      </c>
      <c r="D104" s="83">
        <v>520</v>
      </c>
      <c r="E104" s="83"/>
      <c r="F104" s="57">
        <f t="shared" si="1"/>
        <v>0</v>
      </c>
    </row>
    <row r="105" spans="1:6" x14ac:dyDescent="0.25">
      <c r="A105" s="35"/>
      <c r="B105" s="10" t="s">
        <v>260</v>
      </c>
      <c r="C105" s="8" t="s">
        <v>42</v>
      </c>
      <c r="D105" s="83">
        <v>595</v>
      </c>
      <c r="E105" s="83">
        <v>143.37899999999999</v>
      </c>
      <c r="F105" s="57">
        <f t="shared" si="1"/>
        <v>24.097310924369747</v>
      </c>
    </row>
    <row r="106" spans="1:6" x14ac:dyDescent="0.25">
      <c r="A106" s="35"/>
      <c r="B106" s="2" t="s">
        <v>391</v>
      </c>
      <c r="C106" s="8" t="s">
        <v>392</v>
      </c>
      <c r="D106" s="83"/>
      <c r="E106" s="83">
        <v>-6.1639999999999997</v>
      </c>
      <c r="F106" s="57"/>
    </row>
    <row r="107" spans="1:6" x14ac:dyDescent="0.25">
      <c r="A107" s="35"/>
      <c r="B107" s="2"/>
      <c r="C107" s="8"/>
      <c r="D107" s="83"/>
      <c r="E107" s="83"/>
      <c r="F107" s="57"/>
    </row>
    <row r="108" spans="1:6" x14ac:dyDescent="0.25">
      <c r="A108" s="38">
        <v>2</v>
      </c>
      <c r="B108" s="3" t="s">
        <v>206</v>
      </c>
      <c r="C108" s="8"/>
      <c r="D108" s="83"/>
      <c r="E108" s="83"/>
      <c r="F108" s="57"/>
    </row>
    <row r="109" spans="1:6" x14ac:dyDescent="0.25">
      <c r="A109" s="35"/>
      <c r="B109" s="2" t="s">
        <v>58</v>
      </c>
      <c r="C109" s="8" t="s">
        <v>43</v>
      </c>
      <c r="D109" s="83">
        <v>3</v>
      </c>
      <c r="E109" s="83"/>
      <c r="F109" s="57"/>
    </row>
    <row r="110" spans="1:6" x14ac:dyDescent="0.25">
      <c r="A110" s="35"/>
      <c r="B110" s="2" t="s">
        <v>82</v>
      </c>
      <c r="C110" s="8" t="s">
        <v>39</v>
      </c>
      <c r="D110" s="83">
        <v>5</v>
      </c>
      <c r="E110" s="83">
        <v>1.3859999999999999</v>
      </c>
      <c r="F110" s="57">
        <f t="shared" si="1"/>
        <v>27.72</v>
      </c>
    </row>
    <row r="111" spans="1:6" x14ac:dyDescent="0.25">
      <c r="A111" s="35"/>
      <c r="B111" s="3" t="s">
        <v>139</v>
      </c>
      <c r="C111" s="8"/>
      <c r="D111" s="83"/>
      <c r="E111" s="83"/>
      <c r="F111" s="57"/>
    </row>
    <row r="112" spans="1:6" x14ac:dyDescent="0.25">
      <c r="A112" s="35"/>
      <c r="B112" s="2" t="s">
        <v>8</v>
      </c>
      <c r="C112" s="8" t="s">
        <v>124</v>
      </c>
      <c r="D112" s="83">
        <v>77</v>
      </c>
      <c r="E112" s="83"/>
      <c r="F112" s="57"/>
    </row>
    <row r="113" spans="1:6" x14ac:dyDescent="0.25">
      <c r="A113" s="35"/>
      <c r="B113" s="2"/>
      <c r="C113" s="8"/>
      <c r="D113" s="83"/>
      <c r="E113" s="83"/>
      <c r="F113" s="57"/>
    </row>
    <row r="114" spans="1:6" x14ac:dyDescent="0.25">
      <c r="A114" s="38">
        <v>3</v>
      </c>
      <c r="B114" s="3" t="s">
        <v>370</v>
      </c>
      <c r="C114" s="28"/>
      <c r="D114" s="83"/>
      <c r="E114" s="83"/>
      <c r="F114" s="57"/>
    </row>
    <row r="115" spans="1:6" x14ac:dyDescent="0.25">
      <c r="A115" s="38"/>
      <c r="B115" s="2" t="s">
        <v>73</v>
      </c>
      <c r="C115" s="8" t="s">
        <v>39</v>
      </c>
      <c r="D115" s="83">
        <v>178</v>
      </c>
      <c r="E115" s="83">
        <v>156.59899999999999</v>
      </c>
      <c r="F115" s="57">
        <f t="shared" si="1"/>
        <v>87.976966292134833</v>
      </c>
    </row>
    <row r="116" spans="1:6" x14ac:dyDescent="0.25">
      <c r="A116" s="38"/>
      <c r="B116" s="3" t="s">
        <v>207</v>
      </c>
      <c r="C116" s="28"/>
      <c r="D116" s="83"/>
      <c r="E116" s="83"/>
      <c r="F116" s="57"/>
    </row>
    <row r="117" spans="1:6" x14ac:dyDescent="0.25">
      <c r="A117" s="38"/>
      <c r="B117" s="2" t="s">
        <v>53</v>
      </c>
      <c r="C117" s="8" t="s">
        <v>36</v>
      </c>
      <c r="D117" s="83">
        <v>5</v>
      </c>
      <c r="E117" s="83">
        <v>1.5069999999999999</v>
      </c>
      <c r="F117" s="57">
        <f t="shared" si="1"/>
        <v>30.14</v>
      </c>
    </row>
    <row r="118" spans="1:6" x14ac:dyDescent="0.25">
      <c r="A118" s="38"/>
      <c r="B118" s="2" t="s">
        <v>54</v>
      </c>
      <c r="C118" s="8" t="s">
        <v>37</v>
      </c>
      <c r="D118" s="83">
        <v>25</v>
      </c>
      <c r="E118" s="83"/>
      <c r="F118" s="57"/>
    </row>
    <row r="119" spans="1:6" x14ac:dyDescent="0.25">
      <c r="A119" s="38"/>
      <c r="B119" s="2" t="s">
        <v>75</v>
      </c>
      <c r="C119" s="8" t="s">
        <v>38</v>
      </c>
      <c r="D119" s="83">
        <v>1</v>
      </c>
      <c r="E119" s="284">
        <v>0.36199999999999999</v>
      </c>
      <c r="F119" s="287">
        <f t="shared" si="1"/>
        <v>36.199999999999996</v>
      </c>
    </row>
    <row r="120" spans="1:6" x14ac:dyDescent="0.25">
      <c r="A120" s="38"/>
      <c r="B120" s="2" t="s">
        <v>78</v>
      </c>
      <c r="C120" s="8" t="s">
        <v>39</v>
      </c>
      <c r="D120" s="83">
        <v>10</v>
      </c>
      <c r="E120" s="83">
        <v>6.4249999999999998</v>
      </c>
      <c r="F120" s="57">
        <f t="shared" si="1"/>
        <v>64.25</v>
      </c>
    </row>
    <row r="121" spans="1:6" x14ac:dyDescent="0.25">
      <c r="A121" s="38"/>
      <c r="B121" s="2" t="s">
        <v>77</v>
      </c>
      <c r="C121" s="8" t="s">
        <v>74</v>
      </c>
      <c r="D121" s="83">
        <v>10</v>
      </c>
      <c r="E121" s="83"/>
      <c r="F121" s="57">
        <f t="shared" si="1"/>
        <v>0</v>
      </c>
    </row>
    <row r="122" spans="1:6" x14ac:dyDescent="0.25">
      <c r="A122" s="38"/>
      <c r="B122" s="2" t="s">
        <v>76</v>
      </c>
      <c r="C122" s="8" t="s">
        <v>40</v>
      </c>
      <c r="D122" s="83">
        <v>30</v>
      </c>
      <c r="E122" s="83"/>
      <c r="F122" s="57">
        <f t="shared" si="1"/>
        <v>0</v>
      </c>
    </row>
    <row r="123" spans="1:6" x14ac:dyDescent="0.25">
      <c r="A123" s="38"/>
      <c r="B123" s="2"/>
      <c r="C123" s="8"/>
      <c r="D123" s="83"/>
      <c r="E123" s="83"/>
      <c r="F123" s="57"/>
    </row>
    <row r="124" spans="1:6" x14ac:dyDescent="0.25">
      <c r="A124" s="38">
        <v>4</v>
      </c>
      <c r="B124" s="3" t="s">
        <v>127</v>
      </c>
      <c r="C124" s="28"/>
      <c r="D124" s="83"/>
      <c r="E124" s="83"/>
      <c r="F124" s="57"/>
    </row>
    <row r="125" spans="1:6" x14ac:dyDescent="0.25">
      <c r="A125" s="38"/>
      <c r="B125" s="2" t="s">
        <v>307</v>
      </c>
      <c r="C125" s="8" t="s">
        <v>306</v>
      </c>
      <c r="D125" s="83">
        <v>120</v>
      </c>
      <c r="E125" s="83">
        <v>112.387</v>
      </c>
      <c r="F125" s="57">
        <f t="shared" si="1"/>
        <v>93.655833333333334</v>
      </c>
    </row>
    <row r="126" spans="1:6" x14ac:dyDescent="0.25">
      <c r="A126" s="38"/>
      <c r="B126" s="2" t="s">
        <v>308</v>
      </c>
      <c r="C126" s="8" t="s">
        <v>121</v>
      </c>
      <c r="D126" s="83">
        <v>1282</v>
      </c>
      <c r="E126" s="83">
        <v>1035.855</v>
      </c>
      <c r="F126" s="57">
        <f t="shared" si="1"/>
        <v>80.799921996879874</v>
      </c>
    </row>
    <row r="127" spans="1:6" x14ac:dyDescent="0.25">
      <c r="A127" s="38"/>
      <c r="B127" s="2" t="s">
        <v>305</v>
      </c>
      <c r="C127" s="8" t="s">
        <v>122</v>
      </c>
      <c r="D127" s="83">
        <v>3618</v>
      </c>
      <c r="E127" s="83">
        <v>1237.0809999999999</v>
      </c>
      <c r="F127" s="57">
        <f t="shared" si="1"/>
        <v>34.192399115533441</v>
      </c>
    </row>
    <row r="128" spans="1:6" x14ac:dyDescent="0.25">
      <c r="A128" s="38"/>
      <c r="B128" s="2" t="s">
        <v>126</v>
      </c>
      <c r="C128" s="8" t="s">
        <v>97</v>
      </c>
      <c r="D128" s="83">
        <v>158</v>
      </c>
      <c r="E128" s="83">
        <v>134.27799999999999</v>
      </c>
      <c r="F128" s="57">
        <f t="shared" si="1"/>
        <v>84.986075949367077</v>
      </c>
    </row>
    <row r="129" spans="1:6" x14ac:dyDescent="0.25">
      <c r="A129" s="38"/>
      <c r="B129" s="2" t="s">
        <v>125</v>
      </c>
      <c r="C129" s="8" t="s">
        <v>123</v>
      </c>
      <c r="D129" s="83">
        <v>33</v>
      </c>
      <c r="E129" s="83">
        <v>15.162000000000001</v>
      </c>
      <c r="F129" s="57">
        <f t="shared" si="1"/>
        <v>45.945454545454552</v>
      </c>
    </row>
    <row r="130" spans="1:6" x14ac:dyDescent="0.25">
      <c r="A130" s="38"/>
      <c r="B130" s="2" t="s">
        <v>378</v>
      </c>
      <c r="C130" s="8" t="s">
        <v>189</v>
      </c>
      <c r="D130" s="83">
        <v>10</v>
      </c>
      <c r="E130" s="83">
        <v>10</v>
      </c>
      <c r="F130" s="57">
        <f t="shared" si="1"/>
        <v>100</v>
      </c>
    </row>
    <row r="131" spans="1:6" x14ac:dyDescent="0.25">
      <c r="A131" s="38"/>
      <c r="B131" s="2" t="s">
        <v>304</v>
      </c>
      <c r="C131" s="8" t="s">
        <v>303</v>
      </c>
      <c r="D131" s="83">
        <v>402</v>
      </c>
      <c r="E131" s="83">
        <v>318.42</v>
      </c>
      <c r="F131" s="57">
        <f t="shared" si="1"/>
        <v>79.208955223880608</v>
      </c>
    </row>
    <row r="132" spans="1:6" ht="27" customHeight="1" x14ac:dyDescent="0.25">
      <c r="A132" s="38"/>
      <c r="B132" s="291" t="s">
        <v>171</v>
      </c>
      <c r="C132" s="50" t="s">
        <v>301</v>
      </c>
      <c r="D132" s="83">
        <v>2271</v>
      </c>
      <c r="E132" s="83">
        <v>1995.0070000000001</v>
      </c>
      <c r="F132" s="57">
        <f t="shared" si="1"/>
        <v>87.847071774548652</v>
      </c>
    </row>
    <row r="133" spans="1:6" ht="30" x14ac:dyDescent="0.25">
      <c r="A133" s="38"/>
      <c r="B133" s="291" t="s">
        <v>171</v>
      </c>
      <c r="C133" s="50" t="s">
        <v>302</v>
      </c>
      <c r="D133" s="83">
        <v>691</v>
      </c>
      <c r="E133" s="83"/>
      <c r="F133" s="57">
        <f t="shared" si="1"/>
        <v>0</v>
      </c>
    </row>
    <row r="134" spans="1:6" x14ac:dyDescent="0.25">
      <c r="A134" s="38"/>
      <c r="B134" s="10" t="s">
        <v>260</v>
      </c>
      <c r="C134" s="50" t="s">
        <v>42</v>
      </c>
      <c r="D134" s="83">
        <v>828</v>
      </c>
      <c r="E134" s="83">
        <v>25.838999999999999</v>
      </c>
      <c r="F134" s="57">
        <f t="shared" si="1"/>
        <v>3.1206521739130433</v>
      </c>
    </row>
    <row r="135" spans="1:6" x14ac:dyDescent="0.25">
      <c r="A135" s="38"/>
      <c r="B135" s="2" t="s">
        <v>391</v>
      </c>
      <c r="C135" s="8" t="s">
        <v>393</v>
      </c>
      <c r="D135" s="83"/>
      <c r="E135" s="83">
        <v>-9.9710000000000001</v>
      </c>
      <c r="F135" s="57"/>
    </row>
    <row r="136" spans="1:6" x14ac:dyDescent="0.25">
      <c r="A136" s="35"/>
      <c r="B136" s="2"/>
      <c r="C136" s="8"/>
      <c r="D136" s="83"/>
      <c r="E136" s="83"/>
      <c r="F136" s="57"/>
    </row>
    <row r="137" spans="1:6" x14ac:dyDescent="0.25">
      <c r="A137" s="38">
        <v>5</v>
      </c>
      <c r="B137" s="3" t="s">
        <v>369</v>
      </c>
      <c r="C137" s="28"/>
      <c r="D137" s="83"/>
      <c r="E137" s="83"/>
      <c r="F137" s="57"/>
    </row>
    <row r="138" spans="1:6" x14ac:dyDescent="0.25">
      <c r="A138" s="35"/>
      <c r="B138" s="2" t="s">
        <v>79</v>
      </c>
      <c r="C138" s="8" t="s">
        <v>28</v>
      </c>
      <c r="D138" s="83">
        <v>92</v>
      </c>
      <c r="E138" s="83">
        <v>87.700999999999993</v>
      </c>
      <c r="F138" s="57">
        <f t="shared" ref="F138:F191" si="2">E138/D138*100</f>
        <v>95.327173913043467</v>
      </c>
    </row>
    <row r="139" spans="1:6" x14ac:dyDescent="0.25">
      <c r="A139" s="35"/>
      <c r="B139" s="8" t="s">
        <v>80</v>
      </c>
      <c r="C139" s="8" t="s">
        <v>31</v>
      </c>
      <c r="D139" s="83">
        <v>5</v>
      </c>
      <c r="E139" s="83">
        <v>3.84</v>
      </c>
      <c r="F139" s="57">
        <f t="shared" si="2"/>
        <v>76.8</v>
      </c>
    </row>
    <row r="140" spans="1:6" x14ac:dyDescent="0.25">
      <c r="A140" s="35"/>
      <c r="B140" s="8" t="s">
        <v>197</v>
      </c>
      <c r="C140" s="8" t="s">
        <v>198</v>
      </c>
      <c r="D140" s="83">
        <v>1</v>
      </c>
      <c r="E140" s="83"/>
      <c r="F140" s="57">
        <f t="shared" si="2"/>
        <v>0</v>
      </c>
    </row>
    <row r="141" spans="1:6" x14ac:dyDescent="0.25">
      <c r="A141" s="35"/>
      <c r="B141" s="8" t="s">
        <v>81</v>
      </c>
      <c r="C141" s="8" t="s">
        <v>32</v>
      </c>
      <c r="D141" s="83">
        <v>3</v>
      </c>
      <c r="E141" s="83">
        <v>2.0339999999999998</v>
      </c>
      <c r="F141" s="57">
        <f t="shared" si="2"/>
        <v>67.8</v>
      </c>
    </row>
    <row r="142" spans="1:6" x14ac:dyDescent="0.25">
      <c r="A142" s="35"/>
      <c r="B142" s="2" t="s">
        <v>75</v>
      </c>
      <c r="C142" s="8" t="s">
        <v>38</v>
      </c>
      <c r="D142" s="83">
        <v>1</v>
      </c>
      <c r="E142" s="285">
        <v>0.22</v>
      </c>
      <c r="F142" s="287">
        <f t="shared" si="2"/>
        <v>22</v>
      </c>
    </row>
    <row r="143" spans="1:6" x14ac:dyDescent="0.25">
      <c r="A143" s="35"/>
      <c r="B143" s="2" t="s">
        <v>133</v>
      </c>
      <c r="C143" s="8" t="s">
        <v>70</v>
      </c>
      <c r="D143" s="83">
        <v>85</v>
      </c>
      <c r="E143" s="83">
        <v>80.852000000000004</v>
      </c>
      <c r="F143" s="57">
        <f t="shared" si="2"/>
        <v>95.12</v>
      </c>
    </row>
    <row r="144" spans="1:6" x14ac:dyDescent="0.25">
      <c r="A144" s="35"/>
      <c r="B144" s="2" t="s">
        <v>82</v>
      </c>
      <c r="C144" s="8" t="s">
        <v>39</v>
      </c>
      <c r="D144" s="83">
        <v>5</v>
      </c>
      <c r="E144" s="83"/>
      <c r="F144" s="57">
        <f t="shared" si="2"/>
        <v>0</v>
      </c>
    </row>
    <row r="145" spans="1:6" x14ac:dyDescent="0.25">
      <c r="A145" s="35"/>
      <c r="B145" s="2" t="s">
        <v>83</v>
      </c>
      <c r="C145" s="8" t="s">
        <v>72</v>
      </c>
      <c r="D145" s="83">
        <v>25</v>
      </c>
      <c r="E145" s="83">
        <v>24.596</v>
      </c>
      <c r="F145" s="57">
        <f t="shared" si="2"/>
        <v>98.384</v>
      </c>
    </row>
    <row r="146" spans="1:6" x14ac:dyDescent="0.25">
      <c r="A146" s="35"/>
      <c r="B146" s="2"/>
      <c r="C146" s="8"/>
      <c r="D146" s="83"/>
      <c r="E146" s="83"/>
      <c r="F146" s="57"/>
    </row>
    <row r="147" spans="1:6" x14ac:dyDescent="0.25">
      <c r="A147" s="38">
        <v>6</v>
      </c>
      <c r="B147" s="3" t="s">
        <v>15</v>
      </c>
      <c r="C147" s="28"/>
      <c r="D147" s="83"/>
      <c r="E147" s="83"/>
      <c r="F147" s="57"/>
    </row>
    <row r="148" spans="1:6" x14ac:dyDescent="0.25">
      <c r="A148" s="35"/>
      <c r="B148" s="2" t="s">
        <v>86</v>
      </c>
      <c r="C148" s="8" t="s">
        <v>33</v>
      </c>
      <c r="D148" s="83">
        <v>2</v>
      </c>
      <c r="E148" s="83"/>
      <c r="F148" s="57">
        <f t="shared" si="2"/>
        <v>0</v>
      </c>
    </row>
    <row r="149" spans="1:6" x14ac:dyDescent="0.25">
      <c r="A149" s="35"/>
      <c r="B149" s="2" t="s">
        <v>85</v>
      </c>
      <c r="C149" s="8" t="s">
        <v>35</v>
      </c>
      <c r="D149" s="83">
        <v>1</v>
      </c>
      <c r="E149" s="285">
        <v>0.433</v>
      </c>
      <c r="F149" s="287">
        <f t="shared" si="2"/>
        <v>43.3</v>
      </c>
    </row>
    <row r="150" spans="1:6" x14ac:dyDescent="0.25">
      <c r="A150" s="35"/>
      <c r="B150" s="2" t="s">
        <v>55</v>
      </c>
      <c r="C150" s="8" t="s">
        <v>38</v>
      </c>
      <c r="D150" s="83">
        <v>1</v>
      </c>
      <c r="E150" s="83"/>
      <c r="F150" s="57">
        <f t="shared" si="2"/>
        <v>0</v>
      </c>
    </row>
    <row r="151" spans="1:6" x14ac:dyDescent="0.25">
      <c r="A151" s="35"/>
      <c r="B151" s="2" t="s">
        <v>169</v>
      </c>
      <c r="C151" s="8" t="s">
        <v>41</v>
      </c>
      <c r="D151" s="83">
        <v>5</v>
      </c>
      <c r="E151" s="83"/>
      <c r="F151" s="57">
        <f t="shared" si="2"/>
        <v>0</v>
      </c>
    </row>
    <row r="152" spans="1:6" x14ac:dyDescent="0.25">
      <c r="A152" s="35"/>
      <c r="B152" s="2" t="s">
        <v>17</v>
      </c>
      <c r="C152" s="8" t="s">
        <v>84</v>
      </c>
      <c r="D152" s="83">
        <v>2</v>
      </c>
      <c r="E152" s="83"/>
      <c r="F152" s="57">
        <f t="shared" si="2"/>
        <v>0</v>
      </c>
    </row>
    <row r="153" spans="1:6" x14ac:dyDescent="0.25">
      <c r="A153" s="35"/>
      <c r="B153" s="2"/>
      <c r="C153" s="8"/>
      <c r="D153" s="83"/>
      <c r="E153" s="83"/>
      <c r="F153" s="57"/>
    </row>
    <row r="154" spans="1:6" x14ac:dyDescent="0.25">
      <c r="A154" s="38">
        <v>7</v>
      </c>
      <c r="B154" s="3" t="s">
        <v>14</v>
      </c>
      <c r="C154" s="28"/>
      <c r="D154" s="83"/>
      <c r="E154" s="83"/>
      <c r="F154" s="57"/>
    </row>
    <row r="155" spans="1:6" x14ac:dyDescent="0.25">
      <c r="A155" s="35"/>
      <c r="B155" s="2" t="s">
        <v>45</v>
      </c>
      <c r="C155" s="8" t="s">
        <v>28</v>
      </c>
      <c r="D155" s="83">
        <v>73</v>
      </c>
      <c r="E155" s="83">
        <v>72.394999999999996</v>
      </c>
      <c r="F155" s="57">
        <f t="shared" si="2"/>
        <v>99.171232876712324</v>
      </c>
    </row>
    <row r="156" spans="1:6" x14ac:dyDescent="0.25">
      <c r="A156" s="35"/>
      <c r="B156" s="8" t="s">
        <v>47</v>
      </c>
      <c r="C156" s="8" t="s">
        <v>31</v>
      </c>
      <c r="D156" s="83">
        <v>4</v>
      </c>
      <c r="E156" s="83">
        <v>3.609</v>
      </c>
      <c r="F156" s="57">
        <f t="shared" si="2"/>
        <v>90.224999999999994</v>
      </c>
    </row>
    <row r="157" spans="1:6" x14ac:dyDescent="0.25">
      <c r="A157" s="35"/>
      <c r="B157" s="8" t="s">
        <v>197</v>
      </c>
      <c r="C157" s="8" t="s">
        <v>198</v>
      </c>
      <c r="D157" s="83">
        <v>1</v>
      </c>
      <c r="E157" s="83"/>
      <c r="F157" s="57">
        <f t="shared" si="2"/>
        <v>0</v>
      </c>
    </row>
    <row r="158" spans="1:6" x14ac:dyDescent="0.25">
      <c r="A158" s="35"/>
      <c r="B158" s="8" t="s">
        <v>81</v>
      </c>
      <c r="C158" s="8" t="s">
        <v>32</v>
      </c>
      <c r="D158" s="83">
        <v>2</v>
      </c>
      <c r="E158" s="83">
        <v>1.7110000000000001</v>
      </c>
      <c r="F158" s="57">
        <f t="shared" si="2"/>
        <v>85.55</v>
      </c>
    </row>
    <row r="159" spans="1:6" x14ac:dyDescent="0.25">
      <c r="A159" s="35"/>
      <c r="B159" s="2" t="s">
        <v>87</v>
      </c>
      <c r="C159" s="8" t="s">
        <v>33</v>
      </c>
      <c r="D159" s="83">
        <v>4</v>
      </c>
      <c r="E159" s="83">
        <v>3.331</v>
      </c>
      <c r="F159" s="57">
        <f t="shared" si="2"/>
        <v>83.275000000000006</v>
      </c>
    </row>
    <row r="160" spans="1:6" x14ac:dyDescent="0.25">
      <c r="A160" s="35"/>
      <c r="B160" s="2" t="s">
        <v>88</v>
      </c>
      <c r="C160" s="8" t="s">
        <v>34</v>
      </c>
      <c r="D160" s="83">
        <v>19</v>
      </c>
      <c r="E160" s="83">
        <v>14.723000000000001</v>
      </c>
      <c r="F160" s="57">
        <f t="shared" si="2"/>
        <v>77.489473684210537</v>
      </c>
    </row>
    <row r="161" spans="1:6" x14ac:dyDescent="0.25">
      <c r="A161" s="35"/>
      <c r="B161" s="2" t="s">
        <v>85</v>
      </c>
      <c r="C161" s="8" t="s">
        <v>35</v>
      </c>
      <c r="D161" s="83">
        <v>14</v>
      </c>
      <c r="E161" s="83">
        <v>12.661</v>
      </c>
      <c r="F161" s="57">
        <f t="shared" si="2"/>
        <v>90.435714285714283</v>
      </c>
    </row>
    <row r="162" spans="1:6" x14ac:dyDescent="0.25">
      <c r="A162" s="35"/>
      <c r="B162" s="2" t="s">
        <v>89</v>
      </c>
      <c r="C162" s="8" t="s">
        <v>38</v>
      </c>
      <c r="D162" s="83">
        <v>3</v>
      </c>
      <c r="E162" s="285">
        <v>0.36299999999999999</v>
      </c>
      <c r="F162" s="287">
        <f t="shared" si="2"/>
        <v>12.1</v>
      </c>
    </row>
    <row r="163" spans="1:6" x14ac:dyDescent="0.25">
      <c r="A163" s="35"/>
      <c r="B163" s="2" t="s">
        <v>78</v>
      </c>
      <c r="C163" s="8" t="s">
        <v>39</v>
      </c>
      <c r="D163" s="83">
        <v>40</v>
      </c>
      <c r="E163" s="83">
        <v>39.643000000000001</v>
      </c>
      <c r="F163" s="57">
        <f t="shared" si="2"/>
        <v>99.107500000000002</v>
      </c>
    </row>
    <row r="164" spans="1:6" x14ac:dyDescent="0.25">
      <c r="A164" s="35"/>
      <c r="B164" s="2" t="s">
        <v>76</v>
      </c>
      <c r="C164" s="8" t="s">
        <v>40</v>
      </c>
      <c r="D164" s="83">
        <v>7</v>
      </c>
      <c r="E164" s="83"/>
      <c r="F164" s="57">
        <f t="shared" si="2"/>
        <v>0</v>
      </c>
    </row>
    <row r="165" spans="1:6" s="5" customFormat="1" x14ac:dyDescent="0.25">
      <c r="A165" s="31"/>
      <c r="B165" s="10" t="s">
        <v>260</v>
      </c>
      <c r="C165" s="23" t="s">
        <v>42</v>
      </c>
      <c r="D165" s="281">
        <v>2947</v>
      </c>
      <c r="E165" s="281">
        <v>2937.57</v>
      </c>
      <c r="F165" s="57">
        <f t="shared" si="2"/>
        <v>99.680013573125208</v>
      </c>
    </row>
    <row r="166" spans="1:6" x14ac:dyDescent="0.25">
      <c r="A166" s="35"/>
      <c r="B166" s="2"/>
      <c r="C166" s="8"/>
      <c r="D166" s="83"/>
      <c r="E166" s="83"/>
      <c r="F166" s="57"/>
    </row>
    <row r="167" spans="1:6" x14ac:dyDescent="0.25">
      <c r="A167" s="38">
        <v>8</v>
      </c>
      <c r="B167" s="3" t="s">
        <v>13</v>
      </c>
      <c r="C167" s="28"/>
      <c r="D167" s="83"/>
      <c r="E167" s="83"/>
      <c r="F167" s="57"/>
    </row>
    <row r="168" spans="1:6" x14ac:dyDescent="0.25">
      <c r="A168" s="38"/>
      <c r="B168" s="2" t="s">
        <v>87</v>
      </c>
      <c r="C168" s="8" t="s">
        <v>33</v>
      </c>
      <c r="D168" s="83">
        <v>2</v>
      </c>
      <c r="E168" s="83">
        <v>1.9990000000000001</v>
      </c>
      <c r="F168" s="57">
        <f t="shared" si="2"/>
        <v>99.95</v>
      </c>
    </row>
    <row r="169" spans="1:6" x14ac:dyDescent="0.25">
      <c r="A169" s="38"/>
      <c r="B169" s="2" t="s">
        <v>90</v>
      </c>
      <c r="C169" s="8" t="s">
        <v>34</v>
      </c>
      <c r="D169" s="83">
        <v>48</v>
      </c>
      <c r="E169" s="83">
        <v>17.661999999999999</v>
      </c>
      <c r="F169" s="57">
        <f t="shared" si="2"/>
        <v>36.795833333333334</v>
      </c>
    </row>
    <row r="170" spans="1:6" x14ac:dyDescent="0.25">
      <c r="A170" s="35"/>
      <c r="B170" s="2" t="s">
        <v>91</v>
      </c>
      <c r="C170" s="8" t="s">
        <v>35</v>
      </c>
      <c r="D170" s="83">
        <v>3</v>
      </c>
      <c r="E170" s="83">
        <v>1.0489999999999999</v>
      </c>
      <c r="F170" s="57">
        <f t="shared" si="2"/>
        <v>34.966666666666661</v>
      </c>
    </row>
    <row r="171" spans="1:6" x14ac:dyDescent="0.25">
      <c r="A171" s="35"/>
      <c r="B171" s="2" t="s">
        <v>55</v>
      </c>
      <c r="C171" s="8" t="s">
        <v>38</v>
      </c>
      <c r="D171" s="83">
        <v>1</v>
      </c>
      <c r="E171" s="83"/>
      <c r="F171" s="57">
        <f t="shared" si="2"/>
        <v>0</v>
      </c>
    </row>
    <row r="172" spans="1:6" x14ac:dyDescent="0.25">
      <c r="A172" s="35"/>
      <c r="B172" s="2" t="s">
        <v>133</v>
      </c>
      <c r="C172" s="8" t="s">
        <v>70</v>
      </c>
      <c r="D172" s="83">
        <v>25</v>
      </c>
      <c r="E172" s="83">
        <v>15</v>
      </c>
      <c r="F172" s="57">
        <f t="shared" si="2"/>
        <v>60</v>
      </c>
    </row>
    <row r="173" spans="1:6" x14ac:dyDescent="0.25">
      <c r="A173" s="35"/>
      <c r="B173" s="2" t="s">
        <v>78</v>
      </c>
      <c r="C173" s="8" t="s">
        <v>39</v>
      </c>
      <c r="D173" s="83">
        <v>8</v>
      </c>
      <c r="E173" s="83">
        <v>4.2130000000000001</v>
      </c>
      <c r="F173" s="57">
        <f t="shared" si="2"/>
        <v>52.662500000000001</v>
      </c>
    </row>
    <row r="174" spans="1:6" x14ac:dyDescent="0.25">
      <c r="A174" s="35"/>
      <c r="B174" s="2" t="s">
        <v>92</v>
      </c>
      <c r="C174" s="8" t="s">
        <v>72</v>
      </c>
      <c r="D174" s="83">
        <v>73</v>
      </c>
      <c r="E174" s="83">
        <v>33.424999999999997</v>
      </c>
      <c r="F174" s="57">
        <f t="shared" si="2"/>
        <v>45.787671232876711</v>
      </c>
    </row>
    <row r="175" spans="1:6" x14ac:dyDescent="0.25">
      <c r="A175" s="35"/>
      <c r="B175" s="2"/>
      <c r="C175" s="8"/>
      <c r="D175" s="83"/>
      <c r="E175" s="83"/>
      <c r="F175" s="57"/>
    </row>
    <row r="176" spans="1:6" x14ac:dyDescent="0.25">
      <c r="A176" s="38">
        <v>9</v>
      </c>
      <c r="B176" s="3" t="s">
        <v>16</v>
      </c>
      <c r="C176" s="28"/>
      <c r="D176" s="83"/>
      <c r="E176" s="83"/>
      <c r="F176" s="57"/>
    </row>
    <row r="177" spans="1:6" x14ac:dyDescent="0.25">
      <c r="A177" s="35"/>
      <c r="B177" s="2" t="s">
        <v>93</v>
      </c>
      <c r="C177" s="8" t="s">
        <v>35</v>
      </c>
      <c r="D177" s="83">
        <v>5</v>
      </c>
      <c r="E177" s="83">
        <v>3.2280000000000002</v>
      </c>
      <c r="F177" s="57">
        <f t="shared" si="2"/>
        <v>64.56</v>
      </c>
    </row>
    <row r="178" spans="1:6" x14ac:dyDescent="0.25">
      <c r="A178" s="35"/>
      <c r="B178" s="2" t="s">
        <v>133</v>
      </c>
      <c r="C178" s="8" t="s">
        <v>70</v>
      </c>
      <c r="D178" s="83">
        <v>400</v>
      </c>
      <c r="E178" s="83">
        <v>399.65</v>
      </c>
      <c r="F178" s="57">
        <f t="shared" si="2"/>
        <v>99.912499999999994</v>
      </c>
    </row>
    <row r="179" spans="1:6" x14ac:dyDescent="0.25">
      <c r="A179" s="35"/>
      <c r="B179" s="2" t="s">
        <v>78</v>
      </c>
      <c r="C179" s="8" t="s">
        <v>39</v>
      </c>
      <c r="D179" s="83">
        <v>10</v>
      </c>
      <c r="E179" s="83">
        <v>9.7349999999999994</v>
      </c>
      <c r="F179" s="57">
        <f t="shared" si="2"/>
        <v>97.35</v>
      </c>
    </row>
    <row r="180" spans="1:6" x14ac:dyDescent="0.25">
      <c r="A180" s="35"/>
      <c r="B180" s="2"/>
      <c r="C180" s="8"/>
      <c r="D180" s="83"/>
      <c r="E180" s="83"/>
      <c r="F180" s="57"/>
    </row>
    <row r="181" spans="1:6" x14ac:dyDescent="0.25">
      <c r="A181" s="38">
        <v>10</v>
      </c>
      <c r="B181" s="3" t="s">
        <v>12</v>
      </c>
      <c r="C181" s="28"/>
      <c r="D181" s="83"/>
      <c r="E181" s="83"/>
      <c r="F181" s="57"/>
    </row>
    <row r="182" spans="1:6" x14ac:dyDescent="0.25">
      <c r="A182" s="38"/>
      <c r="B182" s="2" t="s">
        <v>45</v>
      </c>
      <c r="C182" s="8" t="s">
        <v>28</v>
      </c>
      <c r="D182" s="83">
        <v>69</v>
      </c>
      <c r="E182" s="83">
        <v>65.024000000000001</v>
      </c>
      <c r="F182" s="57">
        <f t="shared" si="2"/>
        <v>94.237681159420291</v>
      </c>
    </row>
    <row r="183" spans="1:6" x14ac:dyDescent="0.25">
      <c r="A183" s="38"/>
      <c r="B183" s="8" t="s">
        <v>47</v>
      </c>
      <c r="C183" s="8" t="s">
        <v>31</v>
      </c>
      <c r="D183" s="83">
        <v>4</v>
      </c>
      <c r="E183" s="83">
        <v>2.8260000000000001</v>
      </c>
      <c r="F183" s="57">
        <f t="shared" si="2"/>
        <v>70.650000000000006</v>
      </c>
    </row>
    <row r="184" spans="1:6" x14ac:dyDescent="0.25">
      <c r="A184" s="38"/>
      <c r="B184" s="8" t="s">
        <v>197</v>
      </c>
      <c r="C184" s="8" t="s">
        <v>198</v>
      </c>
      <c r="D184" s="83">
        <v>1</v>
      </c>
      <c r="E184" s="83"/>
      <c r="F184" s="57">
        <f t="shared" si="2"/>
        <v>0</v>
      </c>
    </row>
    <row r="185" spans="1:6" x14ac:dyDescent="0.25">
      <c r="A185" s="38"/>
      <c r="B185" s="8" t="s">
        <v>48</v>
      </c>
      <c r="C185" s="8" t="s">
        <v>32</v>
      </c>
      <c r="D185" s="83">
        <v>2</v>
      </c>
      <c r="E185" s="83">
        <v>1.276</v>
      </c>
      <c r="F185" s="57">
        <f t="shared" si="2"/>
        <v>63.800000000000004</v>
      </c>
    </row>
    <row r="186" spans="1:6" x14ac:dyDescent="0.25">
      <c r="A186" s="38"/>
      <c r="B186" s="2" t="s">
        <v>133</v>
      </c>
      <c r="C186" s="8" t="s">
        <v>70</v>
      </c>
      <c r="D186" s="83">
        <v>200</v>
      </c>
      <c r="E186" s="83">
        <v>128.30000000000001</v>
      </c>
      <c r="F186" s="57">
        <f t="shared" si="2"/>
        <v>64.150000000000006</v>
      </c>
    </row>
    <row r="187" spans="1:6" x14ac:dyDescent="0.25">
      <c r="A187" s="38"/>
      <c r="B187" s="2" t="s">
        <v>87</v>
      </c>
      <c r="C187" s="8" t="s">
        <v>33</v>
      </c>
      <c r="D187" s="83">
        <v>2</v>
      </c>
      <c r="E187" s="285">
        <v>0.17499999999999999</v>
      </c>
      <c r="F187" s="287">
        <f t="shared" si="2"/>
        <v>8.75</v>
      </c>
    </row>
    <row r="188" spans="1:6" x14ac:dyDescent="0.25">
      <c r="A188" s="38"/>
      <c r="B188" s="2" t="s">
        <v>88</v>
      </c>
      <c r="C188" s="8" t="s">
        <v>34</v>
      </c>
      <c r="D188" s="83">
        <v>19</v>
      </c>
      <c r="E188" s="83">
        <v>9.3450000000000006</v>
      </c>
      <c r="F188" s="57">
        <f t="shared" si="2"/>
        <v>49.184210526315795</v>
      </c>
    </row>
    <row r="189" spans="1:6" x14ac:dyDescent="0.25">
      <c r="A189" s="38"/>
      <c r="B189" s="2" t="s">
        <v>91</v>
      </c>
      <c r="C189" s="8" t="s">
        <v>35</v>
      </c>
      <c r="D189" s="83">
        <v>2</v>
      </c>
      <c r="E189" s="284">
        <v>0.09</v>
      </c>
      <c r="F189" s="283">
        <f t="shared" si="2"/>
        <v>4.5</v>
      </c>
    </row>
    <row r="190" spans="1:6" x14ac:dyDescent="0.25">
      <c r="A190" s="38"/>
      <c r="B190" s="2" t="s">
        <v>78</v>
      </c>
      <c r="C190" s="8" t="s">
        <v>39</v>
      </c>
      <c r="D190" s="83">
        <v>5</v>
      </c>
      <c r="E190" s="83"/>
      <c r="F190" s="57">
        <f t="shared" si="2"/>
        <v>0</v>
      </c>
    </row>
    <row r="191" spans="1:6" x14ac:dyDescent="0.25">
      <c r="A191" s="35"/>
      <c r="B191" s="2" t="s">
        <v>94</v>
      </c>
      <c r="C191" s="8" t="s">
        <v>95</v>
      </c>
      <c r="D191" s="83">
        <v>620</v>
      </c>
      <c r="E191" s="83">
        <v>611.21500000000003</v>
      </c>
      <c r="F191" s="57">
        <f t="shared" si="2"/>
        <v>98.583064516129042</v>
      </c>
    </row>
    <row r="192" spans="1:6" x14ac:dyDescent="0.25">
      <c r="A192" s="35"/>
      <c r="B192" s="2"/>
      <c r="C192" s="8"/>
      <c r="D192" s="83"/>
      <c r="E192" s="83"/>
      <c r="F192" s="57"/>
    </row>
    <row r="193" spans="1:6" x14ac:dyDescent="0.25">
      <c r="A193" s="38">
        <v>11</v>
      </c>
      <c r="B193" s="3" t="s">
        <v>18</v>
      </c>
      <c r="C193" s="28"/>
      <c r="D193" s="83"/>
      <c r="E193" s="83"/>
      <c r="F193" s="57"/>
    </row>
    <row r="194" spans="1:6" x14ac:dyDescent="0.25">
      <c r="A194" s="35"/>
      <c r="B194" s="2" t="s">
        <v>96</v>
      </c>
      <c r="C194" s="8" t="s">
        <v>72</v>
      </c>
      <c r="D194" s="83">
        <v>330</v>
      </c>
      <c r="E194" s="83">
        <v>300</v>
      </c>
      <c r="F194" s="57">
        <f t="shared" ref="F194:F253" si="3">E194/D194*100</f>
        <v>90.909090909090907</v>
      </c>
    </row>
    <row r="195" spans="1:6" x14ac:dyDescent="0.25">
      <c r="A195" s="35"/>
      <c r="B195" s="2" t="s">
        <v>78</v>
      </c>
      <c r="C195" s="8" t="s">
        <v>39</v>
      </c>
      <c r="D195" s="83">
        <v>153</v>
      </c>
      <c r="E195" s="83">
        <v>96</v>
      </c>
      <c r="F195" s="57">
        <f t="shared" si="3"/>
        <v>62.745098039215684</v>
      </c>
    </row>
    <row r="196" spans="1:6" x14ac:dyDescent="0.25">
      <c r="A196" s="35"/>
      <c r="B196" s="2" t="s">
        <v>68</v>
      </c>
      <c r="C196" s="8" t="s">
        <v>41</v>
      </c>
      <c r="D196" s="83">
        <v>10</v>
      </c>
      <c r="E196" s="83">
        <v>6.9</v>
      </c>
      <c r="F196" s="57">
        <f t="shared" si="3"/>
        <v>69</v>
      </c>
    </row>
    <row r="197" spans="1:6" x14ac:dyDescent="0.25">
      <c r="A197" s="35"/>
      <c r="B197" s="2" t="s">
        <v>391</v>
      </c>
      <c r="C197" s="8" t="s">
        <v>392</v>
      </c>
      <c r="D197" s="83"/>
      <c r="E197" s="285">
        <v>-4.62</v>
      </c>
      <c r="F197" s="57"/>
    </row>
    <row r="198" spans="1:6" x14ac:dyDescent="0.25">
      <c r="A198" s="35"/>
      <c r="B198" s="2"/>
      <c r="C198" s="8"/>
      <c r="D198" s="83"/>
      <c r="E198" s="83"/>
      <c r="F198" s="57"/>
    </row>
    <row r="199" spans="1:6" x14ac:dyDescent="0.25">
      <c r="A199" s="38">
        <v>12</v>
      </c>
      <c r="B199" s="3" t="s">
        <v>22</v>
      </c>
      <c r="C199" s="28"/>
      <c r="D199" s="83"/>
      <c r="E199" s="83"/>
      <c r="F199" s="57"/>
    </row>
    <row r="200" spans="1:6" x14ac:dyDescent="0.25">
      <c r="A200" s="35"/>
      <c r="B200" s="2" t="s">
        <v>45</v>
      </c>
      <c r="C200" s="8" t="s">
        <v>28</v>
      </c>
      <c r="D200" s="83">
        <v>3396</v>
      </c>
      <c r="E200" s="83">
        <v>3395.1759999999999</v>
      </c>
      <c r="F200" s="57">
        <f t="shared" si="3"/>
        <v>99.975736160188461</v>
      </c>
    </row>
    <row r="201" spans="1:6" x14ac:dyDescent="0.25">
      <c r="A201" s="35"/>
      <c r="B201" s="2" t="s">
        <v>81</v>
      </c>
      <c r="C201" s="8" t="s">
        <v>32</v>
      </c>
      <c r="D201" s="83">
        <v>69</v>
      </c>
      <c r="E201" s="83">
        <v>67.793999999999997</v>
      </c>
      <c r="F201" s="57">
        <f t="shared" si="3"/>
        <v>98.252173913043478</v>
      </c>
    </row>
    <row r="202" spans="1:6" x14ac:dyDescent="0.25">
      <c r="A202" s="35"/>
      <c r="B202" s="2" t="s">
        <v>101</v>
      </c>
      <c r="C202" s="8" t="s">
        <v>39</v>
      </c>
      <c r="D202" s="83">
        <v>10</v>
      </c>
      <c r="E202" s="83">
        <v>2.88</v>
      </c>
      <c r="F202" s="57">
        <f t="shared" si="3"/>
        <v>28.799999999999997</v>
      </c>
    </row>
    <row r="203" spans="1:6" x14ac:dyDescent="0.25">
      <c r="A203" s="35"/>
      <c r="B203" s="2" t="s">
        <v>100</v>
      </c>
      <c r="C203" s="8" t="s">
        <v>97</v>
      </c>
      <c r="D203" s="83">
        <v>2811</v>
      </c>
      <c r="E203" s="83">
        <v>2808</v>
      </c>
      <c r="F203" s="287">
        <f t="shared" si="3"/>
        <v>99.893276414087524</v>
      </c>
    </row>
    <row r="204" spans="1:6" x14ac:dyDescent="0.25">
      <c r="A204" s="35"/>
      <c r="B204" s="2" t="s">
        <v>99</v>
      </c>
      <c r="C204" s="8" t="s">
        <v>97</v>
      </c>
      <c r="D204" s="83">
        <v>137</v>
      </c>
      <c r="E204" s="83">
        <v>82.495000000000005</v>
      </c>
      <c r="F204" s="57">
        <f t="shared" si="3"/>
        <v>60.215328467153284</v>
      </c>
    </row>
    <row r="205" spans="1:6" x14ac:dyDescent="0.25">
      <c r="A205" s="35"/>
      <c r="B205" s="2" t="s">
        <v>98</v>
      </c>
      <c r="C205" s="8" t="s">
        <v>97</v>
      </c>
      <c r="D205" s="83">
        <v>450</v>
      </c>
      <c r="E205" s="83">
        <v>422.072</v>
      </c>
      <c r="F205" s="57">
        <f t="shared" si="3"/>
        <v>93.793777777777777</v>
      </c>
    </row>
    <row r="206" spans="1:6" x14ac:dyDescent="0.25">
      <c r="A206" s="35"/>
      <c r="B206" s="2" t="s">
        <v>391</v>
      </c>
      <c r="C206" s="8" t="s">
        <v>392</v>
      </c>
      <c r="D206" s="83"/>
      <c r="E206" s="285">
        <v>-13.391999999999999</v>
      </c>
      <c r="F206" s="57"/>
    </row>
    <row r="207" spans="1:6" x14ac:dyDescent="0.25">
      <c r="A207" s="35"/>
      <c r="B207" s="2"/>
      <c r="C207" s="8"/>
      <c r="D207" s="83"/>
      <c r="E207" s="83"/>
      <c r="F207" s="57"/>
    </row>
    <row r="208" spans="1:6" x14ac:dyDescent="0.25">
      <c r="A208" s="38">
        <v>13</v>
      </c>
      <c r="B208" s="3" t="s">
        <v>21</v>
      </c>
      <c r="C208" s="28"/>
      <c r="D208" s="83"/>
      <c r="E208" s="83"/>
      <c r="F208" s="57"/>
    </row>
    <row r="209" spans="1:6" x14ac:dyDescent="0.25">
      <c r="A209" s="38"/>
      <c r="B209" s="3" t="s">
        <v>20</v>
      </c>
      <c r="C209" s="28"/>
      <c r="D209" s="83"/>
      <c r="E209" s="83"/>
      <c r="F209" s="57"/>
    </row>
    <row r="210" spans="1:6" x14ac:dyDescent="0.25">
      <c r="A210" s="35"/>
      <c r="B210" s="2" t="s">
        <v>102</v>
      </c>
      <c r="C210" s="8" t="s">
        <v>34</v>
      </c>
      <c r="D210" s="83">
        <v>353</v>
      </c>
      <c r="E210" s="83">
        <v>296.47800000000001</v>
      </c>
      <c r="F210" s="57">
        <f t="shared" si="3"/>
        <v>83.988101983002835</v>
      </c>
    </row>
    <row r="211" spans="1:6" x14ac:dyDescent="0.25">
      <c r="A211" s="35"/>
      <c r="B211" s="2" t="s">
        <v>78</v>
      </c>
      <c r="C211" s="8" t="s">
        <v>39</v>
      </c>
      <c r="D211" s="83">
        <v>70</v>
      </c>
      <c r="E211" s="83">
        <v>68</v>
      </c>
      <c r="F211" s="57">
        <f t="shared" si="3"/>
        <v>97.142857142857139</v>
      </c>
    </row>
    <row r="212" spans="1:6" ht="16.5" customHeight="1" x14ac:dyDescent="0.25">
      <c r="A212" s="35"/>
      <c r="B212" s="10" t="s">
        <v>260</v>
      </c>
      <c r="C212" s="8" t="s">
        <v>42</v>
      </c>
      <c r="D212" s="83">
        <v>500</v>
      </c>
      <c r="E212" s="83"/>
      <c r="F212" s="57">
        <f t="shared" si="3"/>
        <v>0</v>
      </c>
    </row>
    <row r="213" spans="1:6" ht="16.5" customHeight="1" x14ac:dyDescent="0.25">
      <c r="A213" s="35"/>
      <c r="B213" s="3" t="s">
        <v>281</v>
      </c>
      <c r="C213" s="28"/>
      <c r="D213" s="83"/>
      <c r="E213" s="83"/>
      <c r="F213" s="57"/>
    </row>
    <row r="214" spans="1:6" s="5" customFormat="1" ht="30" customHeight="1" x14ac:dyDescent="0.25">
      <c r="A214" s="31"/>
      <c r="B214" s="7" t="s">
        <v>282</v>
      </c>
      <c r="C214" s="23" t="s">
        <v>72</v>
      </c>
      <c r="D214" s="281">
        <v>6</v>
      </c>
      <c r="E214" s="286">
        <v>5.657</v>
      </c>
      <c r="F214" s="288">
        <f t="shared" si="3"/>
        <v>94.283333333333331</v>
      </c>
    </row>
    <row r="215" spans="1:6" x14ac:dyDescent="0.25">
      <c r="A215" s="35"/>
      <c r="B215" s="3" t="s">
        <v>11</v>
      </c>
      <c r="C215" s="28"/>
      <c r="D215" s="83"/>
      <c r="E215" s="83"/>
      <c r="F215" s="57"/>
    </row>
    <row r="216" spans="1:6" s="5" customFormat="1" ht="30" x14ac:dyDescent="0.25">
      <c r="A216" s="31"/>
      <c r="B216" s="7" t="s">
        <v>188</v>
      </c>
      <c r="C216" s="23" t="s">
        <v>72</v>
      </c>
      <c r="D216" s="281">
        <v>150</v>
      </c>
      <c r="E216" s="281">
        <v>80</v>
      </c>
      <c r="F216" s="68">
        <f t="shared" si="3"/>
        <v>53.333333333333336</v>
      </c>
    </row>
    <row r="217" spans="1:6" s="5" customFormat="1" x14ac:dyDescent="0.25">
      <c r="A217" s="31"/>
      <c r="B217" s="10" t="s">
        <v>390</v>
      </c>
      <c r="C217" s="23" t="s">
        <v>42</v>
      </c>
      <c r="D217" s="83">
        <v>1672</v>
      </c>
      <c r="E217" s="281">
        <v>62.228999999999999</v>
      </c>
      <c r="F217" s="57">
        <f t="shared" si="3"/>
        <v>3.7218301435406698</v>
      </c>
    </row>
    <row r="218" spans="1:6" x14ac:dyDescent="0.25">
      <c r="A218" s="35"/>
      <c r="B218" s="2"/>
      <c r="C218" s="8"/>
      <c r="D218" s="83"/>
      <c r="E218" s="83"/>
      <c r="F218" s="57"/>
    </row>
    <row r="219" spans="1:6" x14ac:dyDescent="0.25">
      <c r="A219" s="38">
        <v>14</v>
      </c>
      <c r="B219" s="3" t="s">
        <v>19</v>
      </c>
      <c r="C219" s="28"/>
      <c r="D219" s="83"/>
      <c r="E219" s="83"/>
      <c r="F219" s="57"/>
    </row>
    <row r="220" spans="1:6" x14ac:dyDescent="0.25">
      <c r="A220" s="35"/>
      <c r="B220" s="3" t="s">
        <v>104</v>
      </c>
      <c r="C220" s="8" t="s">
        <v>35</v>
      </c>
      <c r="D220" s="83">
        <v>1100</v>
      </c>
      <c r="E220" s="83">
        <v>944</v>
      </c>
      <c r="F220" s="57">
        <f t="shared" si="3"/>
        <v>85.818181818181813</v>
      </c>
    </row>
    <row r="221" spans="1:6" x14ac:dyDescent="0.25">
      <c r="A221" s="35"/>
      <c r="B221" s="2" t="s">
        <v>137</v>
      </c>
      <c r="C221" s="8" t="s">
        <v>38</v>
      </c>
      <c r="D221" s="83">
        <v>2</v>
      </c>
      <c r="E221" s="83"/>
      <c r="F221" s="57">
        <f t="shared" si="3"/>
        <v>0</v>
      </c>
    </row>
    <row r="222" spans="1:6" x14ac:dyDescent="0.25">
      <c r="A222" s="35"/>
      <c r="B222" s="2" t="s">
        <v>377</v>
      </c>
      <c r="C222" s="8" t="s">
        <v>376</v>
      </c>
      <c r="D222" s="83">
        <v>18</v>
      </c>
      <c r="E222" s="83"/>
      <c r="F222" s="57">
        <f t="shared" si="3"/>
        <v>0</v>
      </c>
    </row>
    <row r="223" spans="1:6" x14ac:dyDescent="0.25">
      <c r="A223" s="35"/>
      <c r="B223" s="2" t="s">
        <v>105</v>
      </c>
      <c r="C223" s="8" t="s">
        <v>41</v>
      </c>
      <c r="D223" s="83">
        <v>36</v>
      </c>
      <c r="E223" s="83">
        <v>36</v>
      </c>
      <c r="F223" s="57">
        <f t="shared" si="3"/>
        <v>100</v>
      </c>
    </row>
    <row r="224" spans="1:6" x14ac:dyDescent="0.25">
      <c r="A224" s="35"/>
      <c r="B224" s="2" t="s">
        <v>106</v>
      </c>
      <c r="C224" s="8" t="s">
        <v>72</v>
      </c>
      <c r="D224" s="83">
        <v>32</v>
      </c>
      <c r="E224" s="285">
        <v>31.5</v>
      </c>
      <c r="F224" s="287">
        <f t="shared" si="3"/>
        <v>98.4375</v>
      </c>
    </row>
    <row r="225" spans="1:6" x14ac:dyDescent="0.25">
      <c r="A225" s="35"/>
      <c r="B225" s="3" t="s">
        <v>134</v>
      </c>
      <c r="C225" s="8"/>
      <c r="D225" s="83"/>
      <c r="E225" s="83"/>
      <c r="F225" s="57"/>
    </row>
    <row r="226" spans="1:6" x14ac:dyDescent="0.25">
      <c r="A226" s="35"/>
      <c r="B226" s="2" t="s">
        <v>88</v>
      </c>
      <c r="C226" s="8" t="s">
        <v>34</v>
      </c>
      <c r="D226" s="83">
        <v>25</v>
      </c>
      <c r="E226" s="83">
        <v>21.038</v>
      </c>
      <c r="F226" s="57">
        <f t="shared" si="3"/>
        <v>84.152000000000001</v>
      </c>
    </row>
    <row r="227" spans="1:6" x14ac:dyDescent="0.25">
      <c r="A227" s="35"/>
      <c r="B227" s="2" t="s">
        <v>107</v>
      </c>
      <c r="C227" s="8" t="s">
        <v>36</v>
      </c>
      <c r="D227" s="83">
        <v>5</v>
      </c>
      <c r="E227" s="83">
        <v>1.8320000000000001</v>
      </c>
      <c r="F227" s="57">
        <f t="shared" si="3"/>
        <v>36.64</v>
      </c>
    </row>
    <row r="228" spans="1:6" x14ac:dyDescent="0.25">
      <c r="A228" s="35"/>
      <c r="B228" s="2" t="s">
        <v>108</v>
      </c>
      <c r="C228" s="8" t="s">
        <v>37</v>
      </c>
      <c r="D228" s="83">
        <v>13</v>
      </c>
      <c r="E228" s="83">
        <v>11.199</v>
      </c>
      <c r="F228" s="57">
        <f t="shared" si="3"/>
        <v>86.146153846153851</v>
      </c>
    </row>
    <row r="229" spans="1:6" x14ac:dyDescent="0.25">
      <c r="A229" s="35"/>
      <c r="B229" s="2" t="s">
        <v>377</v>
      </c>
      <c r="C229" s="8" t="s">
        <v>376</v>
      </c>
      <c r="D229" s="83">
        <v>20</v>
      </c>
      <c r="E229" s="83"/>
      <c r="F229" s="57">
        <f t="shared" si="3"/>
        <v>0</v>
      </c>
    </row>
    <row r="230" spans="1:6" x14ac:dyDescent="0.25">
      <c r="A230" s="35"/>
      <c r="B230" s="2" t="s">
        <v>78</v>
      </c>
      <c r="C230" s="8" t="s">
        <v>41</v>
      </c>
      <c r="D230" s="83">
        <v>5</v>
      </c>
      <c r="E230" s="284">
        <v>3.7999999999999999E-2</v>
      </c>
      <c r="F230" s="283">
        <f t="shared" si="3"/>
        <v>0.76</v>
      </c>
    </row>
    <row r="231" spans="1:6" x14ac:dyDescent="0.25">
      <c r="A231" s="35"/>
      <c r="B231" s="2" t="s">
        <v>109</v>
      </c>
      <c r="C231" s="8" t="s">
        <v>72</v>
      </c>
      <c r="D231" s="83">
        <v>15</v>
      </c>
      <c r="E231" s="83">
        <v>15</v>
      </c>
      <c r="F231" s="57">
        <f t="shared" si="3"/>
        <v>100</v>
      </c>
    </row>
    <row r="232" spans="1:6" x14ac:dyDescent="0.25">
      <c r="A232" s="35"/>
      <c r="B232" s="2" t="s">
        <v>260</v>
      </c>
      <c r="C232" s="8" t="s">
        <v>42</v>
      </c>
      <c r="D232" s="83">
        <v>12108</v>
      </c>
      <c r="E232" s="83">
        <v>3520.8560000000002</v>
      </c>
      <c r="F232" s="57">
        <f t="shared" si="3"/>
        <v>29.078757846052198</v>
      </c>
    </row>
    <row r="233" spans="1:6" x14ac:dyDescent="0.25">
      <c r="A233" s="35"/>
      <c r="B233" s="2"/>
      <c r="C233" s="8"/>
      <c r="D233" s="83"/>
      <c r="E233" s="83"/>
      <c r="F233" s="57"/>
    </row>
    <row r="234" spans="1:6" x14ac:dyDescent="0.25">
      <c r="A234" s="38">
        <v>15</v>
      </c>
      <c r="B234" s="3" t="s">
        <v>10</v>
      </c>
      <c r="C234" s="28"/>
      <c r="D234" s="83"/>
      <c r="E234" s="83"/>
      <c r="F234" s="57"/>
    </row>
    <row r="235" spans="1:6" x14ac:dyDescent="0.25">
      <c r="A235" s="38"/>
      <c r="B235" s="9" t="s">
        <v>103</v>
      </c>
      <c r="C235" s="8" t="s">
        <v>39</v>
      </c>
      <c r="D235" s="83">
        <v>800</v>
      </c>
      <c r="E235" s="83">
        <v>741.89599999999996</v>
      </c>
      <c r="F235" s="57">
        <f t="shared" si="3"/>
        <v>92.736999999999995</v>
      </c>
    </row>
    <row r="236" spans="1:6" x14ac:dyDescent="0.25">
      <c r="A236" s="38"/>
      <c r="B236" s="2"/>
      <c r="C236" s="8"/>
      <c r="D236" s="83"/>
      <c r="E236" s="83"/>
      <c r="F236" s="57"/>
    </row>
    <row r="237" spans="1:6" x14ac:dyDescent="0.25">
      <c r="A237" s="38">
        <v>16</v>
      </c>
      <c r="B237" s="3" t="s">
        <v>5</v>
      </c>
      <c r="C237" s="28"/>
      <c r="D237" s="83"/>
      <c r="E237" s="83"/>
      <c r="F237" s="57"/>
    </row>
    <row r="238" spans="1:6" x14ac:dyDescent="0.25">
      <c r="A238" s="38"/>
      <c r="B238" s="3" t="s">
        <v>110</v>
      </c>
      <c r="C238" s="28"/>
      <c r="D238" s="83"/>
      <c r="E238" s="83"/>
      <c r="F238" s="57"/>
    </row>
    <row r="239" spans="1:6" x14ac:dyDescent="0.25">
      <c r="A239" s="38"/>
      <c r="B239" s="2" t="s">
        <v>112</v>
      </c>
      <c r="C239" s="8" t="s">
        <v>36</v>
      </c>
      <c r="D239" s="83">
        <v>140</v>
      </c>
      <c r="E239" s="83">
        <v>114.485</v>
      </c>
      <c r="F239" s="57">
        <f t="shared" si="3"/>
        <v>81.774999999999991</v>
      </c>
    </row>
    <row r="240" spans="1:6" x14ac:dyDescent="0.25">
      <c r="A240" s="38"/>
      <c r="B240" s="2" t="s">
        <v>113</v>
      </c>
      <c r="C240" s="8" t="s">
        <v>37</v>
      </c>
      <c r="D240" s="83">
        <v>50</v>
      </c>
      <c r="E240" s="83">
        <v>39.450000000000003</v>
      </c>
      <c r="F240" s="57">
        <f t="shared" si="3"/>
        <v>78.900000000000006</v>
      </c>
    </row>
    <row r="241" spans="1:6" x14ac:dyDescent="0.25">
      <c r="A241" s="38"/>
      <c r="B241" s="2" t="s">
        <v>114</v>
      </c>
      <c r="C241" s="8" t="s">
        <v>39</v>
      </c>
      <c r="D241" s="83">
        <v>55</v>
      </c>
      <c r="E241" s="83">
        <v>30</v>
      </c>
      <c r="F241" s="57">
        <f t="shared" si="3"/>
        <v>54.54545454545454</v>
      </c>
    </row>
    <row r="242" spans="1:6" x14ac:dyDescent="0.25">
      <c r="A242" s="39"/>
      <c r="B242" s="10" t="s">
        <v>115</v>
      </c>
      <c r="C242" s="29" t="s">
        <v>70</v>
      </c>
      <c r="D242" s="83">
        <v>1168</v>
      </c>
      <c r="E242" s="83">
        <v>1167.02</v>
      </c>
      <c r="F242" s="287">
        <f t="shared" si="3"/>
        <v>99.916095890410958</v>
      </c>
    </row>
    <row r="243" spans="1:6" x14ac:dyDescent="0.25">
      <c r="A243" s="39"/>
      <c r="B243" s="79" t="s">
        <v>283</v>
      </c>
      <c r="C243" s="29" t="s">
        <v>170</v>
      </c>
      <c r="D243" s="83">
        <v>120</v>
      </c>
      <c r="E243" s="83">
        <v>98.174999999999997</v>
      </c>
      <c r="F243" s="57">
        <f t="shared" si="3"/>
        <v>81.8125</v>
      </c>
    </row>
    <row r="244" spans="1:6" s="4" customFormat="1" x14ac:dyDescent="0.25">
      <c r="A244" s="35"/>
      <c r="B244" s="292" t="s">
        <v>191</v>
      </c>
      <c r="C244" s="23" t="s">
        <v>374</v>
      </c>
      <c r="D244" s="83">
        <v>5921</v>
      </c>
      <c r="E244" s="293">
        <v>295.12</v>
      </c>
      <c r="F244" s="57">
        <f t="shared" si="3"/>
        <v>4.9842931937172779</v>
      </c>
    </row>
    <row r="245" spans="1:6" s="4" customFormat="1" x14ac:dyDescent="0.25">
      <c r="A245" s="35"/>
      <c r="B245" s="292"/>
      <c r="C245" s="23" t="s">
        <v>375</v>
      </c>
      <c r="D245" s="83">
        <v>1908</v>
      </c>
      <c r="E245" s="293">
        <v>19.850999999999999</v>
      </c>
      <c r="F245" s="57">
        <f t="shared" si="3"/>
        <v>1.0404088050314464</v>
      </c>
    </row>
    <row r="246" spans="1:6" s="4" customFormat="1" x14ac:dyDescent="0.25">
      <c r="A246" s="35"/>
      <c r="B246" s="10" t="s">
        <v>260</v>
      </c>
      <c r="C246" s="23" t="s">
        <v>116</v>
      </c>
      <c r="D246" s="83">
        <v>303</v>
      </c>
      <c r="E246" s="293">
        <v>247.86199999999999</v>
      </c>
      <c r="F246" s="57">
        <f t="shared" si="3"/>
        <v>81.802640264026408</v>
      </c>
    </row>
    <row r="247" spans="1:6" s="4" customFormat="1" x14ac:dyDescent="0.25">
      <c r="A247" s="35"/>
      <c r="B247" s="10" t="s">
        <v>260</v>
      </c>
      <c r="C247" s="23" t="s">
        <v>42</v>
      </c>
      <c r="D247" s="83">
        <v>50</v>
      </c>
      <c r="E247" s="293">
        <v>29.141999999999999</v>
      </c>
      <c r="F247" s="57">
        <f t="shared" si="3"/>
        <v>58.284000000000006</v>
      </c>
    </row>
    <row r="248" spans="1:6" s="4" customFormat="1" x14ac:dyDescent="0.25">
      <c r="A248" s="35"/>
      <c r="B248" s="296" t="s">
        <v>111</v>
      </c>
      <c r="C248" s="8"/>
      <c r="D248" s="83"/>
      <c r="E248" s="293"/>
      <c r="F248" s="57"/>
    </row>
    <row r="249" spans="1:6" x14ac:dyDescent="0.25">
      <c r="A249" s="35"/>
      <c r="B249" s="2" t="s">
        <v>117</v>
      </c>
      <c r="C249" s="8" t="s">
        <v>70</v>
      </c>
      <c r="D249" s="83">
        <v>1070</v>
      </c>
      <c r="E249" s="83">
        <v>1065.117</v>
      </c>
      <c r="F249" s="287">
        <f t="shared" si="3"/>
        <v>99.543644859813085</v>
      </c>
    </row>
    <row r="250" spans="1:6" x14ac:dyDescent="0.25">
      <c r="A250" s="35"/>
      <c r="B250" s="2" t="s">
        <v>57</v>
      </c>
      <c r="C250" s="8" t="s">
        <v>40</v>
      </c>
      <c r="D250" s="83">
        <v>34</v>
      </c>
      <c r="E250" s="83">
        <v>23.308</v>
      </c>
      <c r="F250" s="57">
        <f t="shared" si="3"/>
        <v>68.552941176470583</v>
      </c>
    </row>
    <row r="251" spans="1:6" x14ac:dyDescent="0.25">
      <c r="A251" s="35"/>
      <c r="B251" s="297" t="s">
        <v>138</v>
      </c>
      <c r="C251" s="294">
        <v>60</v>
      </c>
      <c r="D251" s="83">
        <v>2050</v>
      </c>
      <c r="E251" s="83">
        <v>149.87</v>
      </c>
      <c r="F251" s="57">
        <f t="shared" si="3"/>
        <v>7.3107317073170739</v>
      </c>
    </row>
    <row r="252" spans="1:6" x14ac:dyDescent="0.25">
      <c r="A252" s="35"/>
      <c r="B252" s="10" t="s">
        <v>260</v>
      </c>
      <c r="C252" s="298" t="s">
        <v>116</v>
      </c>
      <c r="D252" s="281">
        <v>5380</v>
      </c>
      <c r="E252" s="83">
        <v>4492.6509999999998</v>
      </c>
      <c r="F252" s="57">
        <f t="shared" si="3"/>
        <v>83.50652416356877</v>
      </c>
    </row>
    <row r="253" spans="1:6" s="5" customFormat="1" x14ac:dyDescent="0.25">
      <c r="A253" s="31"/>
      <c r="B253" s="10" t="s">
        <v>260</v>
      </c>
      <c r="C253" s="8" t="s">
        <v>42</v>
      </c>
      <c r="D253" s="281">
        <v>199</v>
      </c>
      <c r="E253" s="281">
        <v>12.487</v>
      </c>
      <c r="F253" s="57">
        <f t="shared" si="3"/>
        <v>6.2748743718592959</v>
      </c>
    </row>
    <row r="254" spans="1:6" ht="14.25" customHeight="1" x14ac:dyDescent="0.25">
      <c r="A254" s="35"/>
      <c r="B254" s="10"/>
      <c r="C254" s="29"/>
      <c r="D254" s="83"/>
      <c r="E254" s="83"/>
      <c r="F254" s="57"/>
    </row>
    <row r="255" spans="1:6" x14ac:dyDescent="0.25">
      <c r="A255" s="38">
        <v>17</v>
      </c>
      <c r="B255" s="3" t="s">
        <v>119</v>
      </c>
      <c r="C255" s="28"/>
      <c r="D255" s="83"/>
      <c r="E255" s="83"/>
      <c r="F255" s="57"/>
    </row>
    <row r="256" spans="1:6" x14ac:dyDescent="0.25">
      <c r="A256" s="38"/>
      <c r="B256" s="2" t="s">
        <v>377</v>
      </c>
      <c r="C256" s="8" t="s">
        <v>376</v>
      </c>
      <c r="D256" s="83">
        <v>145</v>
      </c>
      <c r="E256" s="83">
        <v>3.9020000000000001</v>
      </c>
      <c r="F256" s="57">
        <f t="shared" ref="F256:F260" si="4">E256/D256*100</f>
        <v>2.6910344827586208</v>
      </c>
    </row>
    <row r="257" spans="1:6" x14ac:dyDescent="0.25">
      <c r="A257" s="38"/>
      <c r="B257" s="2" t="s">
        <v>120</v>
      </c>
      <c r="C257" s="8" t="s">
        <v>118</v>
      </c>
      <c r="D257" s="83">
        <v>42</v>
      </c>
      <c r="E257" s="83">
        <v>40.439</v>
      </c>
      <c r="F257" s="57">
        <f t="shared" si="4"/>
        <v>96.283333333333331</v>
      </c>
    </row>
    <row r="258" spans="1:6" x14ac:dyDescent="0.25">
      <c r="A258" s="35"/>
      <c r="B258" s="2" t="s">
        <v>68</v>
      </c>
      <c r="C258" s="8" t="s">
        <v>41</v>
      </c>
      <c r="D258" s="83">
        <v>45</v>
      </c>
      <c r="E258" s="83">
        <v>45</v>
      </c>
      <c r="F258" s="57">
        <f t="shared" si="4"/>
        <v>100</v>
      </c>
    </row>
    <row r="259" spans="1:6" x14ac:dyDescent="0.25">
      <c r="A259" s="35"/>
      <c r="B259" s="56"/>
      <c r="C259" s="56"/>
      <c r="D259" s="83"/>
      <c r="E259" s="56"/>
      <c r="F259" s="71"/>
    </row>
    <row r="260" spans="1:6" ht="15.75" thickBot="1" x14ac:dyDescent="0.3">
      <c r="A260" s="36"/>
      <c r="B260" s="26" t="s">
        <v>3</v>
      </c>
      <c r="C260" s="27"/>
      <c r="D260" s="82">
        <f>SUM(D78:D258)</f>
        <v>62712</v>
      </c>
      <c r="E260" s="82">
        <f>SUM(E78:E258)</f>
        <v>34184.314999999995</v>
      </c>
      <c r="F260" s="289">
        <f t="shared" si="4"/>
        <v>54.510006059446347</v>
      </c>
    </row>
    <row r="261" spans="1:6" ht="13.5" customHeight="1" x14ac:dyDescent="0.25">
      <c r="A261" s="226" t="s">
        <v>394</v>
      </c>
      <c r="B261" s="226"/>
      <c r="C261" s="226"/>
      <c r="D261" s="226"/>
      <c r="E261" s="226"/>
      <c r="F261" s="226"/>
    </row>
    <row r="262" spans="1:6" x14ac:dyDescent="0.25">
      <c r="A262" s="40"/>
      <c r="B262" s="12"/>
      <c r="C262" s="20"/>
      <c r="D262" s="15"/>
    </row>
    <row r="263" spans="1:6" x14ac:dyDescent="0.25">
      <c r="A263" s="40"/>
      <c r="B263" s="12" t="s">
        <v>7</v>
      </c>
      <c r="C263" s="20"/>
    </row>
    <row r="264" spans="1:6" x14ac:dyDescent="0.25">
      <c r="A264" s="40"/>
      <c r="B264" s="12" t="s">
        <v>208</v>
      </c>
      <c r="C264" s="20"/>
    </row>
    <row r="265" spans="1:6" x14ac:dyDescent="0.25">
      <c r="A265" s="33"/>
      <c r="C265" s="20"/>
      <c r="D265" s="15"/>
    </row>
    <row r="266" spans="1:6" x14ac:dyDescent="0.25">
      <c r="A266" s="33"/>
      <c r="C266" s="20"/>
      <c r="D266" s="15"/>
    </row>
    <row r="267" spans="1:6" x14ac:dyDescent="0.25">
      <c r="A267" s="33"/>
      <c r="B267" s="11"/>
      <c r="C267" s="21"/>
      <c r="D267" s="15"/>
    </row>
    <row r="268" spans="1:6" s="5" customFormat="1" x14ac:dyDescent="0.25">
      <c r="A268" s="18"/>
      <c r="B268" s="103"/>
      <c r="C268" s="195"/>
      <c r="D268" s="104"/>
    </row>
    <row r="269" spans="1:6" x14ac:dyDescent="0.25">
      <c r="A269" s="33"/>
    </row>
    <row r="270" spans="1:6" x14ac:dyDescent="0.25">
      <c r="B270" s="77"/>
    </row>
  </sheetData>
  <mergeCells count="5">
    <mergeCell ref="B244:B245"/>
    <mergeCell ref="A1:F1"/>
    <mergeCell ref="A2:F2"/>
    <mergeCell ref="A261:F261"/>
    <mergeCell ref="A70:C70"/>
  </mergeCells>
  <pageMargins left="0.25" right="0.25" top="0.75" bottom="0.75" header="0.3" footer="0.3"/>
  <pageSetup scale="74" orientation="portrait" r:id="rId1"/>
  <rowBreaks count="4" manualBreakCount="4">
    <brk id="59" max="16383" man="1"/>
    <brk id="135" max="16383" man="1"/>
    <brk id="198" max="17" man="1"/>
    <brk id="23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K30"/>
  <sheetViews>
    <sheetView topLeftCell="A7" workbookViewId="0">
      <selection activeCell="I8" sqref="I8"/>
    </sheetView>
  </sheetViews>
  <sheetFormatPr defaultRowHeight="15" x14ac:dyDescent="0.25"/>
  <cols>
    <col min="2" max="2" width="32.140625" customWidth="1"/>
    <col min="3" max="5" width="15.140625" customWidth="1"/>
    <col min="6" max="6" width="17" customWidth="1"/>
    <col min="7" max="7" width="10.28515625" customWidth="1"/>
    <col min="8" max="8" width="19" customWidth="1"/>
    <col min="9" max="9" width="19.5703125" customWidth="1"/>
    <col min="11" max="11" width="33.140625" customWidth="1"/>
  </cols>
  <sheetData>
    <row r="2" spans="1:11" x14ac:dyDescent="0.25">
      <c r="A2" s="228" t="s">
        <v>360</v>
      </c>
      <c r="B2" s="228"/>
      <c r="C2" s="228"/>
      <c r="D2" s="228"/>
      <c r="E2" s="228"/>
    </row>
    <row r="3" spans="1:11" ht="15.75" thickBot="1" x14ac:dyDescent="0.3">
      <c r="C3" s="227">
        <f>SUM(C9:E28)</f>
        <v>1322279.21</v>
      </c>
      <c r="D3" s="227"/>
      <c r="E3" s="227"/>
      <c r="F3" t="s">
        <v>361</v>
      </c>
      <c r="G3">
        <v>773</v>
      </c>
    </row>
    <row r="4" spans="1:11" ht="15.75" thickBot="1" x14ac:dyDescent="0.3">
      <c r="F4" t="s">
        <v>362</v>
      </c>
      <c r="G4" s="204">
        <f>(C3/1000)-G3</f>
        <v>549.27920999999992</v>
      </c>
      <c r="I4" s="203">
        <f>SUM(I7:I12)</f>
        <v>667000</v>
      </c>
    </row>
    <row r="5" spans="1:11" x14ac:dyDescent="0.25">
      <c r="H5" s="228" t="s">
        <v>363</v>
      </c>
      <c r="I5" s="228"/>
      <c r="J5" s="86"/>
      <c r="K5" s="203" t="s">
        <v>367</v>
      </c>
    </row>
    <row r="6" spans="1:11" x14ac:dyDescent="0.25">
      <c r="C6">
        <f>SUM(C9:C33)</f>
        <v>888973.88</v>
      </c>
      <c r="D6">
        <f>SUM(D9:D33)</f>
        <v>3272.5</v>
      </c>
      <c r="E6">
        <f>SUM(E9:E33)</f>
        <v>430032.83</v>
      </c>
    </row>
    <row r="7" spans="1:11" x14ac:dyDescent="0.25">
      <c r="B7" t="s">
        <v>344</v>
      </c>
      <c r="C7" s="196" t="s">
        <v>342</v>
      </c>
      <c r="D7" s="196" t="s">
        <v>351</v>
      </c>
      <c r="E7" s="196" t="s">
        <v>343</v>
      </c>
    </row>
    <row r="8" spans="1:11" x14ac:dyDescent="0.25">
      <c r="H8" t="s">
        <v>364</v>
      </c>
      <c r="I8" s="203">
        <v>667000</v>
      </c>
      <c r="K8" s="211">
        <v>456000</v>
      </c>
    </row>
    <row r="9" spans="1:11" x14ac:dyDescent="0.25">
      <c r="B9" s="209" t="s">
        <v>345</v>
      </c>
      <c r="C9" s="210"/>
    </row>
    <row r="10" spans="1:11" x14ac:dyDescent="0.25">
      <c r="B10" s="197" t="s">
        <v>346</v>
      </c>
      <c r="C10">
        <v>18500</v>
      </c>
    </row>
    <row r="11" spans="1:11" ht="30" x14ac:dyDescent="0.25">
      <c r="B11" s="197" t="s">
        <v>347</v>
      </c>
      <c r="C11">
        <v>310994.40999999997</v>
      </c>
    </row>
    <row r="12" spans="1:11" ht="30" x14ac:dyDescent="0.25">
      <c r="B12" s="198" t="s">
        <v>348</v>
      </c>
      <c r="C12" s="199">
        <v>83815.75</v>
      </c>
    </row>
    <row r="13" spans="1:11" x14ac:dyDescent="0.25">
      <c r="B13" s="197" t="s">
        <v>349</v>
      </c>
      <c r="E13">
        <v>39226.18</v>
      </c>
    </row>
    <row r="14" spans="1:11" x14ac:dyDescent="0.25">
      <c r="B14" s="197" t="s">
        <v>350</v>
      </c>
      <c r="D14">
        <v>1785</v>
      </c>
    </row>
    <row r="15" spans="1:11" x14ac:dyDescent="0.25">
      <c r="B15" s="197" t="s">
        <v>352</v>
      </c>
      <c r="D15">
        <v>1487.5</v>
      </c>
    </row>
    <row r="16" spans="1:11" x14ac:dyDescent="0.25">
      <c r="B16" s="197" t="s">
        <v>353</v>
      </c>
      <c r="E16">
        <v>236572</v>
      </c>
    </row>
    <row r="17" spans="2:5" ht="30" x14ac:dyDescent="0.25">
      <c r="B17" s="201" t="s">
        <v>354</v>
      </c>
      <c r="C17" s="202">
        <v>64831.199999999997</v>
      </c>
      <c r="D17" s="202"/>
    </row>
    <row r="18" spans="2:5" x14ac:dyDescent="0.25">
      <c r="B18" s="197" t="s">
        <v>355</v>
      </c>
      <c r="C18" s="211">
        <v>310746.52</v>
      </c>
    </row>
    <row r="19" spans="2:5" x14ac:dyDescent="0.25">
      <c r="B19" s="197" t="s">
        <v>356</v>
      </c>
      <c r="E19" s="211">
        <v>48119.65</v>
      </c>
    </row>
    <row r="20" spans="2:5" x14ac:dyDescent="0.25">
      <c r="B20" s="200" t="s">
        <v>357</v>
      </c>
      <c r="C20" s="67"/>
      <c r="D20" s="67"/>
      <c r="E20" s="211">
        <v>10115</v>
      </c>
    </row>
    <row r="21" spans="2:5" x14ac:dyDescent="0.25">
      <c r="B21" s="205" t="s">
        <v>358</v>
      </c>
      <c r="C21" s="206">
        <v>27965</v>
      </c>
      <c r="D21" s="13"/>
      <c r="E21" s="13"/>
    </row>
    <row r="22" spans="2:5" x14ac:dyDescent="0.25">
      <c r="B22" s="207" t="s">
        <v>359</v>
      </c>
      <c r="C22" s="208"/>
      <c r="D22" s="13"/>
      <c r="E22" s="13"/>
    </row>
    <row r="23" spans="2:5" x14ac:dyDescent="0.25">
      <c r="B23" s="41" t="s">
        <v>365</v>
      </c>
      <c r="C23" s="13"/>
      <c r="D23" s="13"/>
      <c r="E23" s="212">
        <v>50000</v>
      </c>
    </row>
    <row r="24" spans="2:5" ht="30" x14ac:dyDescent="0.25">
      <c r="B24" s="41" t="s">
        <v>366</v>
      </c>
      <c r="C24" s="13">
        <v>72121</v>
      </c>
      <c r="D24" s="13"/>
      <c r="E24" s="13"/>
    </row>
    <row r="25" spans="2:5" x14ac:dyDescent="0.25">
      <c r="B25" s="197" t="s">
        <v>368</v>
      </c>
      <c r="E25" s="211">
        <v>46000</v>
      </c>
    </row>
    <row r="26" spans="2:5" x14ac:dyDescent="0.25">
      <c r="B26" s="197"/>
    </row>
    <row r="27" spans="2:5" x14ac:dyDescent="0.25">
      <c r="B27" s="197"/>
    </row>
    <row r="28" spans="2:5" x14ac:dyDescent="0.25">
      <c r="B28" s="197"/>
    </row>
    <row r="29" spans="2:5" x14ac:dyDescent="0.25">
      <c r="B29" s="197"/>
    </row>
    <row r="30" spans="2:5" x14ac:dyDescent="0.25">
      <c r="B30" s="197"/>
    </row>
  </sheetData>
  <mergeCells count="3">
    <mergeCell ref="C3:E3"/>
    <mergeCell ref="A2:E2"/>
    <mergeCell ref="H5:I5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zoomScaleNormal="100" workbookViewId="0">
      <pane ySplit="5" topLeftCell="A15" activePane="bottomLeft" state="frozen"/>
      <selection pane="bottomLeft" activeCell="D25" sqref="D25:D26"/>
    </sheetView>
  </sheetViews>
  <sheetFormatPr defaultRowHeight="15" x14ac:dyDescent="0.25"/>
  <cols>
    <col min="1" max="1" width="10.7109375" style="105" bestFit="1" customWidth="1"/>
    <col min="2" max="2" width="55" customWidth="1"/>
    <col min="3" max="3" width="9" customWidth="1"/>
    <col min="4" max="4" width="8.85546875" customWidth="1"/>
    <col min="5" max="6" width="9" customWidth="1"/>
    <col min="7" max="10" width="8.28515625" customWidth="1"/>
  </cols>
  <sheetData>
    <row r="1" spans="1:11" ht="15.75" x14ac:dyDescent="0.25">
      <c r="A1" s="229" t="s">
        <v>287</v>
      </c>
      <c r="B1" s="229"/>
      <c r="C1" s="229"/>
      <c r="D1" s="229"/>
      <c r="E1" s="229"/>
      <c r="F1" s="229"/>
      <c r="G1" s="229"/>
      <c r="H1" s="229"/>
      <c r="I1" s="229"/>
      <c r="J1" s="229"/>
      <c r="K1" s="58"/>
    </row>
    <row r="2" spans="1:11" ht="16.5" thickBot="1" x14ac:dyDescent="0.3">
      <c r="A2" s="229" t="s">
        <v>286</v>
      </c>
      <c r="B2" s="229"/>
      <c r="C2" s="229"/>
      <c r="D2" s="229"/>
      <c r="E2" s="229"/>
      <c r="F2" s="229"/>
      <c r="G2" s="229"/>
      <c r="H2" s="229"/>
      <c r="I2" s="229"/>
      <c r="J2" s="229"/>
      <c r="K2" s="58"/>
    </row>
    <row r="3" spans="1:11" ht="15" customHeight="1" x14ac:dyDescent="0.25">
      <c r="A3" s="230" t="s">
        <v>128</v>
      </c>
      <c r="B3" s="232" t="s">
        <v>129</v>
      </c>
      <c r="C3" s="234" t="s">
        <v>23</v>
      </c>
      <c r="D3" s="234" t="s">
        <v>288</v>
      </c>
      <c r="E3" s="236" t="s">
        <v>130</v>
      </c>
      <c r="F3" s="236"/>
      <c r="G3" s="236"/>
      <c r="H3" s="236"/>
      <c r="I3" s="236"/>
      <c r="J3" s="237"/>
      <c r="K3" s="58"/>
    </row>
    <row r="4" spans="1:11" s="13" customFormat="1" ht="81.75" customHeight="1" x14ac:dyDescent="0.25">
      <c r="A4" s="231"/>
      <c r="B4" s="233"/>
      <c r="C4" s="235"/>
      <c r="D4" s="235"/>
      <c r="E4" s="235" t="s">
        <v>131</v>
      </c>
      <c r="F4" s="235" t="s">
        <v>132</v>
      </c>
      <c r="G4" s="235" t="s">
        <v>196</v>
      </c>
      <c r="H4" s="235"/>
      <c r="I4" s="235"/>
      <c r="J4" s="238"/>
      <c r="K4" s="75"/>
    </row>
    <row r="5" spans="1:11" s="13" customFormat="1" ht="51.75" customHeight="1" x14ac:dyDescent="0.25">
      <c r="A5" s="231"/>
      <c r="B5" s="233"/>
      <c r="C5" s="235"/>
      <c r="D5" s="235"/>
      <c r="E5" s="235"/>
      <c r="F5" s="235"/>
      <c r="G5" s="123" t="s">
        <v>195</v>
      </c>
      <c r="H5" s="123" t="s">
        <v>194</v>
      </c>
      <c r="I5" s="123" t="s">
        <v>172</v>
      </c>
      <c r="J5" s="124" t="s">
        <v>193</v>
      </c>
      <c r="K5" s="75"/>
    </row>
    <row r="6" spans="1:11" ht="21.75" customHeight="1" x14ac:dyDescent="0.25">
      <c r="A6" s="239">
        <v>510103</v>
      </c>
      <c r="B6" s="125" t="s">
        <v>9</v>
      </c>
      <c r="C6" s="109" t="s">
        <v>42</v>
      </c>
      <c r="D6" s="112">
        <v>265</v>
      </c>
      <c r="E6" s="113">
        <v>265</v>
      </c>
      <c r="F6" s="113"/>
      <c r="G6" s="113"/>
      <c r="H6" s="113"/>
      <c r="I6" s="113"/>
      <c r="J6" s="114"/>
      <c r="K6" s="58"/>
    </row>
    <row r="7" spans="1:11" ht="18.75" customHeight="1" x14ac:dyDescent="0.25">
      <c r="A7" s="240"/>
      <c r="B7" s="106" t="s">
        <v>293</v>
      </c>
      <c r="C7" s="107" t="s">
        <v>42</v>
      </c>
      <c r="D7" s="126">
        <v>235</v>
      </c>
      <c r="E7" s="113">
        <v>235</v>
      </c>
      <c r="F7" s="113"/>
      <c r="G7" s="113"/>
      <c r="H7" s="113"/>
      <c r="I7" s="113"/>
      <c r="J7" s="114"/>
      <c r="K7" s="58"/>
    </row>
    <row r="8" spans="1:11" ht="18.75" customHeight="1" x14ac:dyDescent="0.25">
      <c r="A8" s="240"/>
      <c r="B8" s="106" t="s">
        <v>310</v>
      </c>
      <c r="C8" s="107" t="s">
        <v>116</v>
      </c>
      <c r="D8" s="126">
        <v>500</v>
      </c>
      <c r="E8" s="113">
        <v>500</v>
      </c>
      <c r="F8" s="113"/>
      <c r="G8" s="113"/>
      <c r="H8" s="113"/>
      <c r="I8" s="113"/>
      <c r="J8" s="114"/>
      <c r="K8" s="58"/>
    </row>
    <row r="9" spans="1:11" ht="18.75" customHeight="1" x14ac:dyDescent="0.25">
      <c r="A9" s="240"/>
      <c r="B9" s="106" t="s">
        <v>312</v>
      </c>
      <c r="C9" s="107" t="s">
        <v>42</v>
      </c>
      <c r="D9" s="126">
        <v>300</v>
      </c>
      <c r="E9" s="113">
        <v>300</v>
      </c>
      <c r="F9" s="113"/>
      <c r="G9" s="113"/>
      <c r="H9" s="113"/>
      <c r="I9" s="113"/>
      <c r="J9" s="114"/>
      <c r="K9" s="58"/>
    </row>
    <row r="10" spans="1:11" ht="18.75" customHeight="1" x14ac:dyDescent="0.25">
      <c r="A10" s="240"/>
      <c r="B10" s="106" t="s">
        <v>313</v>
      </c>
      <c r="C10" s="107" t="s">
        <v>116</v>
      </c>
      <c r="D10" s="126">
        <v>800</v>
      </c>
      <c r="E10" s="113">
        <v>800</v>
      </c>
      <c r="F10" s="113"/>
      <c r="G10" s="113"/>
      <c r="H10" s="113"/>
      <c r="I10" s="113"/>
      <c r="J10" s="114"/>
      <c r="K10" s="58"/>
    </row>
    <row r="11" spans="1:11" ht="18.75" customHeight="1" x14ac:dyDescent="0.25">
      <c r="A11" s="241"/>
      <c r="B11" s="106" t="s">
        <v>328</v>
      </c>
      <c r="C11" s="107" t="s">
        <v>42</v>
      </c>
      <c r="D11" s="126">
        <v>25</v>
      </c>
      <c r="E11" s="113">
        <v>25</v>
      </c>
      <c r="F11" s="113"/>
      <c r="G11" s="113"/>
      <c r="H11" s="113"/>
      <c r="I11" s="113"/>
      <c r="J11" s="114"/>
      <c r="K11" s="58"/>
    </row>
    <row r="12" spans="1:11" ht="15.75" x14ac:dyDescent="0.25">
      <c r="A12" s="231">
        <v>670307</v>
      </c>
      <c r="B12" s="108" t="s">
        <v>326</v>
      </c>
      <c r="C12" s="109" t="s">
        <v>42</v>
      </c>
      <c r="D12" s="112">
        <v>773</v>
      </c>
      <c r="E12" s="113">
        <v>773</v>
      </c>
      <c r="F12" s="113"/>
      <c r="G12" s="113"/>
      <c r="H12" s="113"/>
      <c r="I12" s="113"/>
      <c r="J12" s="114"/>
      <c r="K12" s="58"/>
    </row>
    <row r="13" spans="1:11" ht="15.75" x14ac:dyDescent="0.25">
      <c r="A13" s="231"/>
      <c r="B13" s="108" t="s">
        <v>317</v>
      </c>
      <c r="C13" s="109" t="s">
        <v>42</v>
      </c>
      <c r="D13" s="112">
        <v>500</v>
      </c>
      <c r="E13" s="113">
        <v>500</v>
      </c>
      <c r="F13" s="113"/>
      <c r="G13" s="113"/>
      <c r="H13" s="113"/>
      <c r="I13" s="113"/>
      <c r="J13" s="114"/>
      <c r="K13" s="58"/>
    </row>
    <row r="14" spans="1:11" ht="15.75" x14ac:dyDescent="0.25">
      <c r="A14" s="127">
        <v>680502</v>
      </c>
      <c r="B14" s="108" t="s">
        <v>291</v>
      </c>
      <c r="C14" s="109" t="s">
        <v>42</v>
      </c>
      <c r="D14" s="112">
        <v>50</v>
      </c>
      <c r="E14" s="113">
        <v>50</v>
      </c>
      <c r="F14" s="113"/>
      <c r="G14" s="113"/>
      <c r="H14" s="113"/>
      <c r="I14" s="113"/>
      <c r="J14" s="114"/>
      <c r="K14" s="58"/>
    </row>
    <row r="15" spans="1:11" ht="15.75" x14ac:dyDescent="0.25">
      <c r="A15" s="127">
        <v>7006</v>
      </c>
      <c r="B15" s="106" t="s">
        <v>309</v>
      </c>
      <c r="C15" s="107" t="s">
        <v>42</v>
      </c>
      <c r="D15" s="126">
        <v>500</v>
      </c>
      <c r="E15" s="113">
        <v>500</v>
      </c>
      <c r="F15" s="113"/>
      <c r="G15" s="113"/>
      <c r="H15" s="113"/>
      <c r="I15" s="113"/>
      <c r="J15" s="114"/>
      <c r="K15" s="58"/>
    </row>
    <row r="16" spans="1:11" ht="15.75" x14ac:dyDescent="0.25">
      <c r="A16" s="231">
        <v>7050</v>
      </c>
      <c r="B16" s="106" t="s">
        <v>192</v>
      </c>
      <c r="C16" s="109" t="s">
        <v>42</v>
      </c>
      <c r="D16" s="112">
        <v>244</v>
      </c>
      <c r="E16" s="113">
        <v>54</v>
      </c>
      <c r="F16" s="113"/>
      <c r="G16" s="113"/>
      <c r="H16" s="113"/>
      <c r="I16" s="113">
        <v>190</v>
      </c>
      <c r="J16" s="114"/>
      <c r="K16" s="58"/>
    </row>
    <row r="17" spans="1:11" ht="15.75" x14ac:dyDescent="0.25">
      <c r="A17" s="231"/>
      <c r="B17" s="106" t="s">
        <v>173</v>
      </c>
      <c r="C17" s="109" t="s">
        <v>42</v>
      </c>
      <c r="D17" s="112">
        <v>77</v>
      </c>
      <c r="E17" s="113">
        <v>77</v>
      </c>
      <c r="F17" s="113"/>
      <c r="G17" s="113"/>
      <c r="H17" s="113"/>
      <c r="I17" s="113"/>
      <c r="J17" s="114"/>
      <c r="K17" s="58"/>
    </row>
    <row r="18" spans="1:11" ht="15.75" x14ac:dyDescent="0.25">
      <c r="A18" s="231"/>
      <c r="B18" s="108" t="s">
        <v>292</v>
      </c>
      <c r="C18" s="109" t="s">
        <v>42</v>
      </c>
      <c r="D18" s="112">
        <v>114</v>
      </c>
      <c r="E18" s="113">
        <v>114</v>
      </c>
      <c r="F18" s="113"/>
      <c r="G18" s="113"/>
      <c r="H18" s="113"/>
      <c r="I18" s="113"/>
      <c r="J18" s="114"/>
      <c r="K18" s="58"/>
    </row>
    <row r="19" spans="1:11" ht="15.75" x14ac:dyDescent="0.25">
      <c r="A19" s="239">
        <v>7406</v>
      </c>
      <c r="B19" s="106" t="s">
        <v>155</v>
      </c>
      <c r="C19" s="109" t="s">
        <v>42</v>
      </c>
      <c r="D19" s="112">
        <v>11947</v>
      </c>
      <c r="E19" s="113">
        <v>548</v>
      </c>
      <c r="F19" s="113"/>
      <c r="G19" s="113">
        <v>11399</v>
      </c>
      <c r="H19" s="113"/>
      <c r="I19" s="113"/>
      <c r="J19" s="114"/>
      <c r="K19" s="58"/>
    </row>
    <row r="20" spans="1:11" ht="15.75" x14ac:dyDescent="0.25">
      <c r="A20" s="240"/>
      <c r="B20" s="106" t="s">
        <v>295</v>
      </c>
      <c r="C20" s="109" t="s">
        <v>42</v>
      </c>
      <c r="D20" s="112">
        <v>50</v>
      </c>
      <c r="E20" s="113">
        <v>50</v>
      </c>
      <c r="F20" s="113"/>
      <c r="G20" s="113"/>
      <c r="H20" s="113"/>
      <c r="I20" s="113"/>
      <c r="J20" s="114"/>
      <c r="K20" s="58"/>
    </row>
    <row r="21" spans="1:11" ht="15.75" x14ac:dyDescent="0.25">
      <c r="A21" s="241"/>
      <c r="B21" s="106" t="s">
        <v>296</v>
      </c>
      <c r="C21" s="109" t="s">
        <v>42</v>
      </c>
      <c r="D21" s="112">
        <v>50</v>
      </c>
      <c r="E21" s="113">
        <v>50</v>
      </c>
      <c r="F21" s="113"/>
      <c r="G21" s="113"/>
      <c r="H21" s="113"/>
      <c r="I21" s="113"/>
      <c r="J21" s="114"/>
      <c r="K21" s="58"/>
    </row>
    <row r="22" spans="1:11" ht="15.75" x14ac:dyDescent="0.25">
      <c r="A22" s="231">
        <v>840301</v>
      </c>
      <c r="B22" s="110" t="s">
        <v>340</v>
      </c>
      <c r="C22" s="109" t="s">
        <v>116</v>
      </c>
      <c r="D22" s="126">
        <v>238</v>
      </c>
      <c r="E22" s="113">
        <v>238</v>
      </c>
      <c r="F22" s="113"/>
      <c r="G22" s="113"/>
      <c r="H22" s="113"/>
      <c r="I22" s="113"/>
      <c r="J22" s="114"/>
      <c r="K22" s="58"/>
    </row>
    <row r="23" spans="1:11" ht="15.75" x14ac:dyDescent="0.25">
      <c r="A23" s="231"/>
      <c r="B23" s="110" t="s">
        <v>294</v>
      </c>
      <c r="C23" s="109" t="s">
        <v>42</v>
      </c>
      <c r="D23" s="126">
        <v>50</v>
      </c>
      <c r="E23" s="113">
        <v>50</v>
      </c>
      <c r="F23" s="113"/>
      <c r="G23" s="113"/>
      <c r="H23" s="113"/>
      <c r="I23" s="113"/>
      <c r="J23" s="114"/>
      <c r="K23" s="58"/>
    </row>
    <row r="24" spans="1:11" ht="28.5" x14ac:dyDescent="0.25">
      <c r="A24" s="231"/>
      <c r="B24" s="108" t="s">
        <v>191</v>
      </c>
      <c r="C24" s="109" t="s">
        <v>324</v>
      </c>
      <c r="D24" s="112">
        <v>7829</v>
      </c>
      <c r="E24" s="113"/>
      <c r="F24" s="113">
        <v>1908</v>
      </c>
      <c r="G24" s="113"/>
      <c r="H24" s="113"/>
      <c r="I24" s="113"/>
      <c r="J24" s="114">
        <v>5921</v>
      </c>
      <c r="K24" s="58"/>
    </row>
    <row r="25" spans="1:11" ht="28.5" x14ac:dyDescent="0.25">
      <c r="A25" s="231">
        <v>840303</v>
      </c>
      <c r="B25" s="106" t="s">
        <v>153</v>
      </c>
      <c r="C25" s="128" t="s">
        <v>116</v>
      </c>
      <c r="D25" s="112">
        <v>2085</v>
      </c>
      <c r="E25" s="113"/>
      <c r="F25" s="113">
        <v>118</v>
      </c>
      <c r="G25" s="113">
        <v>1967</v>
      </c>
      <c r="H25" s="113"/>
      <c r="I25" s="113"/>
      <c r="J25" s="114"/>
      <c r="K25" s="58"/>
    </row>
    <row r="26" spans="1:11" ht="28.5" x14ac:dyDescent="0.25">
      <c r="A26" s="231"/>
      <c r="B26" s="106" t="s">
        <v>154</v>
      </c>
      <c r="C26" s="128" t="s">
        <v>116</v>
      </c>
      <c r="D26" s="112">
        <v>3295</v>
      </c>
      <c r="E26" s="113"/>
      <c r="F26" s="113">
        <v>241</v>
      </c>
      <c r="G26" s="113">
        <v>3054</v>
      </c>
      <c r="H26" s="113"/>
      <c r="I26" s="113"/>
      <c r="J26" s="114"/>
      <c r="K26" s="58"/>
    </row>
    <row r="27" spans="1:11" ht="15.75" x14ac:dyDescent="0.25">
      <c r="A27" s="231"/>
      <c r="B27" s="125" t="s">
        <v>138</v>
      </c>
      <c r="C27" s="128" t="s">
        <v>379</v>
      </c>
      <c r="D27" s="112">
        <v>2249</v>
      </c>
      <c r="E27" s="113"/>
      <c r="F27" s="113">
        <v>199</v>
      </c>
      <c r="G27" s="113"/>
      <c r="H27" s="113">
        <v>2050</v>
      </c>
      <c r="I27" s="113"/>
      <c r="J27" s="114"/>
      <c r="K27" s="58"/>
    </row>
    <row r="28" spans="1:11" ht="15.75" x14ac:dyDescent="0.25">
      <c r="A28" s="239">
        <v>65</v>
      </c>
      <c r="B28" s="111" t="s">
        <v>304</v>
      </c>
      <c r="C28" s="107" t="s">
        <v>303</v>
      </c>
      <c r="D28" s="112">
        <v>402</v>
      </c>
      <c r="E28" s="113"/>
      <c r="F28" s="113">
        <v>10</v>
      </c>
      <c r="G28" s="113"/>
      <c r="H28" s="113">
        <v>392</v>
      </c>
      <c r="I28" s="113"/>
      <c r="J28" s="114"/>
      <c r="K28" s="58"/>
    </row>
    <row r="29" spans="1:11" ht="28.5" x14ac:dyDescent="0.25">
      <c r="A29" s="240"/>
      <c r="B29" s="115" t="s">
        <v>171</v>
      </c>
      <c r="C29" s="116" t="s">
        <v>325</v>
      </c>
      <c r="D29" s="112">
        <v>3040</v>
      </c>
      <c r="E29" s="113">
        <v>54</v>
      </c>
      <c r="F29" s="113">
        <v>24</v>
      </c>
      <c r="G29" s="113"/>
      <c r="H29" s="113">
        <v>2962</v>
      </c>
      <c r="I29" s="113"/>
      <c r="J29" s="114"/>
      <c r="K29" s="58"/>
    </row>
    <row r="30" spans="1:11" ht="15.75" x14ac:dyDescent="0.25">
      <c r="A30" s="240"/>
      <c r="B30" s="106" t="s">
        <v>289</v>
      </c>
      <c r="C30" s="116"/>
      <c r="D30" s="126">
        <v>500</v>
      </c>
      <c r="E30" s="113">
        <v>500</v>
      </c>
      <c r="F30" s="113"/>
      <c r="G30" s="113"/>
      <c r="H30" s="113"/>
      <c r="I30" s="113"/>
      <c r="J30" s="114"/>
      <c r="K30" s="58"/>
    </row>
    <row r="31" spans="1:11" ht="15.75" x14ac:dyDescent="0.25">
      <c r="A31" s="240"/>
      <c r="B31" s="106" t="s">
        <v>315</v>
      </c>
      <c r="C31" s="116"/>
      <c r="D31" s="126">
        <v>100</v>
      </c>
      <c r="E31" s="113">
        <v>100</v>
      </c>
      <c r="F31" s="113"/>
      <c r="G31" s="113"/>
      <c r="H31" s="113"/>
      <c r="I31" s="113"/>
      <c r="J31" s="114"/>
      <c r="K31" s="58"/>
    </row>
    <row r="32" spans="1:11" ht="15.75" x14ac:dyDescent="0.25">
      <c r="A32" s="241"/>
      <c r="B32" s="106" t="s">
        <v>290</v>
      </c>
      <c r="C32" s="128"/>
      <c r="D32" s="126">
        <v>150</v>
      </c>
      <c r="E32" s="112">
        <v>150</v>
      </c>
      <c r="F32" s="113"/>
      <c r="G32" s="113"/>
      <c r="H32" s="113"/>
      <c r="I32" s="113"/>
      <c r="J32" s="114"/>
      <c r="K32" s="58"/>
    </row>
    <row r="33" spans="1:11" ht="15.75" x14ac:dyDescent="0.25">
      <c r="A33" s="129"/>
      <c r="B33" s="130"/>
      <c r="C33" s="131"/>
      <c r="D33" s="117"/>
      <c r="E33" s="132"/>
      <c r="F33" s="132"/>
      <c r="G33" s="132"/>
      <c r="H33" s="132"/>
      <c r="I33" s="132"/>
      <c r="J33" s="133"/>
      <c r="K33" s="58"/>
    </row>
    <row r="34" spans="1:11" ht="16.5" thickBot="1" x14ac:dyDescent="0.3">
      <c r="A34" s="134"/>
      <c r="B34" s="118" t="s">
        <v>2</v>
      </c>
      <c r="C34" s="135"/>
      <c r="D34" s="136">
        <f t="shared" ref="D34:J34" si="0">SUM(D6:D33)</f>
        <v>36368</v>
      </c>
      <c r="E34" s="135">
        <f t="shared" si="0"/>
        <v>5933</v>
      </c>
      <c r="F34" s="135">
        <f t="shared" si="0"/>
        <v>2500</v>
      </c>
      <c r="G34" s="135">
        <f t="shared" si="0"/>
        <v>16420</v>
      </c>
      <c r="H34" s="135">
        <f t="shared" si="0"/>
        <v>5404</v>
      </c>
      <c r="I34" s="135">
        <f t="shared" si="0"/>
        <v>190</v>
      </c>
      <c r="J34" s="135">
        <f t="shared" si="0"/>
        <v>5921</v>
      </c>
      <c r="K34" s="58"/>
    </row>
    <row r="35" spans="1:11" ht="15.75" x14ac:dyDescent="0.25">
      <c r="A35" s="119"/>
      <c r="B35" s="120"/>
      <c r="C35" s="120"/>
      <c r="D35" s="120"/>
      <c r="E35" s="120"/>
      <c r="F35" s="120"/>
      <c r="G35" s="120"/>
      <c r="H35" s="120"/>
      <c r="I35" s="120"/>
      <c r="J35" s="120"/>
      <c r="K35" s="58"/>
    </row>
    <row r="36" spans="1:11" ht="15.75" x14ac:dyDescent="0.25">
      <c r="A36" s="119"/>
      <c r="B36" s="120"/>
      <c r="C36" s="120"/>
      <c r="D36" s="120"/>
      <c r="E36" s="120"/>
      <c r="F36" s="120"/>
      <c r="G36" s="120"/>
      <c r="H36" s="120"/>
      <c r="I36" s="120"/>
      <c r="J36" s="120"/>
      <c r="K36" s="58"/>
    </row>
    <row r="37" spans="1:11" ht="15.75" x14ac:dyDescent="0.25">
      <c r="A37" s="121"/>
      <c r="B37" s="122"/>
      <c r="C37" s="122"/>
      <c r="D37" s="122"/>
      <c r="E37" s="122"/>
      <c r="F37" s="122"/>
      <c r="G37" s="122"/>
      <c r="H37" s="122"/>
      <c r="I37" s="122"/>
      <c r="J37" s="122"/>
      <c r="K37" s="58"/>
    </row>
    <row r="38" spans="1:11" ht="15.75" x14ac:dyDescent="0.25">
      <c r="A38" s="76"/>
      <c r="B38" s="58"/>
      <c r="C38" s="58"/>
      <c r="D38" s="58"/>
      <c r="E38" s="58"/>
      <c r="F38" s="58"/>
      <c r="G38" s="58"/>
      <c r="H38" s="58"/>
      <c r="I38" s="58"/>
      <c r="J38" s="58"/>
      <c r="K38" s="58"/>
    </row>
    <row r="39" spans="1:11" ht="15.75" x14ac:dyDescent="0.25">
      <c r="A39" s="76"/>
      <c r="B39" s="58"/>
      <c r="C39" s="58"/>
      <c r="D39" s="58"/>
      <c r="E39" s="58"/>
      <c r="F39" s="58"/>
      <c r="G39" s="58"/>
      <c r="H39" s="58"/>
      <c r="I39" s="58"/>
      <c r="J39" s="58"/>
      <c r="K39" s="58"/>
    </row>
  </sheetData>
  <mergeCells count="17">
    <mergeCell ref="A28:A32"/>
    <mergeCell ref="A6:A11"/>
    <mergeCell ref="A12:A13"/>
    <mergeCell ref="A16:A18"/>
    <mergeCell ref="A19:A21"/>
    <mergeCell ref="A22:A24"/>
    <mergeCell ref="A25:A27"/>
    <mergeCell ref="A1:J1"/>
    <mergeCell ref="A2:J2"/>
    <mergeCell ref="A3:A5"/>
    <mergeCell ref="B3:B5"/>
    <mergeCell ref="C3:C5"/>
    <mergeCell ref="D3:D5"/>
    <mergeCell ref="E3:J3"/>
    <mergeCell ref="E4:E5"/>
    <mergeCell ref="F4:F5"/>
    <mergeCell ref="G4:J4"/>
  </mergeCells>
  <pageMargins left="0.7" right="0.7" top="0.75" bottom="0.75" header="0.3" footer="0.3"/>
  <pageSetup paperSize="9"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H36"/>
  <sheetViews>
    <sheetView topLeftCell="A7" zoomScaleNormal="100" workbookViewId="0">
      <selection activeCell="F34" sqref="F34"/>
    </sheetView>
  </sheetViews>
  <sheetFormatPr defaultRowHeight="15" x14ac:dyDescent="0.25"/>
  <cols>
    <col min="1" max="1" width="9.140625" style="137"/>
    <col min="2" max="2" width="45" style="138" customWidth="1"/>
    <col min="3" max="3" width="11.7109375" style="138" customWidth="1"/>
    <col min="4" max="4" width="10.28515625" style="138" customWidth="1"/>
    <col min="5" max="16384" width="9.140625" style="138"/>
  </cols>
  <sheetData>
    <row r="2" spans="1:8" ht="15.75" thickBot="1" x14ac:dyDescent="0.3"/>
    <row r="3" spans="1:8" s="141" customFormat="1" ht="30" x14ac:dyDescent="0.25">
      <c r="A3" s="139" t="s">
        <v>128</v>
      </c>
      <c r="B3" s="140" t="s">
        <v>129</v>
      </c>
      <c r="C3" s="140" t="s">
        <v>23</v>
      </c>
      <c r="D3" s="140" t="s">
        <v>288</v>
      </c>
      <c r="E3" s="248" t="s">
        <v>199</v>
      </c>
      <c r="F3" s="248"/>
      <c r="G3" s="248"/>
      <c r="H3" s="249"/>
    </row>
    <row r="4" spans="1:8" x14ac:dyDescent="0.25">
      <c r="A4" s="142"/>
      <c r="B4" s="143"/>
      <c r="C4" s="143"/>
      <c r="D4" s="143"/>
      <c r="E4" s="144" t="s">
        <v>190</v>
      </c>
      <c r="F4" s="144" t="s">
        <v>200</v>
      </c>
      <c r="G4" s="144" t="s">
        <v>201</v>
      </c>
      <c r="H4" s="145" t="s">
        <v>202</v>
      </c>
    </row>
    <row r="5" spans="1:8" ht="15.75" thickBot="1" x14ac:dyDescent="0.3">
      <c r="A5" s="146"/>
      <c r="B5" s="147"/>
      <c r="C5" s="147"/>
      <c r="D5" s="147"/>
      <c r="E5" s="147"/>
      <c r="F5" s="147"/>
      <c r="G5" s="147"/>
      <c r="H5" s="148"/>
    </row>
    <row r="6" spans="1:8" x14ac:dyDescent="0.25">
      <c r="A6" s="242">
        <v>510103</v>
      </c>
      <c r="B6" s="160" t="s">
        <v>9</v>
      </c>
      <c r="C6" s="151" t="s">
        <v>42</v>
      </c>
      <c r="D6" s="152">
        <v>265</v>
      </c>
      <c r="E6" s="161"/>
      <c r="F6" s="161">
        <v>265</v>
      </c>
      <c r="G6" s="161"/>
      <c r="H6" s="162"/>
    </row>
    <row r="7" spans="1:8" x14ac:dyDescent="0.25">
      <c r="A7" s="243"/>
      <c r="B7" s="106" t="s">
        <v>329</v>
      </c>
      <c r="C7" s="107" t="s">
        <v>42</v>
      </c>
      <c r="D7" s="126">
        <v>235</v>
      </c>
      <c r="E7" s="163"/>
      <c r="F7" s="163">
        <v>79</v>
      </c>
      <c r="G7" s="163">
        <v>78</v>
      </c>
      <c r="H7" s="164">
        <v>78</v>
      </c>
    </row>
    <row r="8" spans="1:8" x14ac:dyDescent="0.25">
      <c r="A8" s="243"/>
      <c r="B8" s="106" t="s">
        <v>330</v>
      </c>
      <c r="C8" s="107" t="s">
        <v>42</v>
      </c>
      <c r="D8" s="126">
        <v>300</v>
      </c>
      <c r="E8" s="163"/>
      <c r="F8" s="163">
        <v>150</v>
      </c>
      <c r="G8" s="163">
        <v>150</v>
      </c>
      <c r="H8" s="164"/>
    </row>
    <row r="9" spans="1:8" x14ac:dyDescent="0.25">
      <c r="A9" s="243"/>
      <c r="B9" s="106" t="s">
        <v>328</v>
      </c>
      <c r="C9" s="107" t="s">
        <v>42</v>
      </c>
      <c r="D9" s="126">
        <v>25</v>
      </c>
      <c r="E9" s="163"/>
      <c r="F9" s="163">
        <v>25</v>
      </c>
      <c r="G9" s="163"/>
      <c r="H9" s="164"/>
    </row>
    <row r="10" spans="1:8" x14ac:dyDescent="0.25">
      <c r="A10" s="243"/>
      <c r="B10" s="106" t="s">
        <v>331</v>
      </c>
      <c r="C10" s="107" t="s">
        <v>116</v>
      </c>
      <c r="D10" s="126">
        <v>800</v>
      </c>
      <c r="E10" s="163"/>
      <c r="F10" s="163">
        <v>267</v>
      </c>
      <c r="G10" s="163">
        <v>266</v>
      </c>
      <c r="H10" s="164">
        <v>267</v>
      </c>
    </row>
    <row r="11" spans="1:8" ht="15.75" thickBot="1" x14ac:dyDescent="0.3">
      <c r="A11" s="250"/>
      <c r="B11" s="156" t="s">
        <v>310</v>
      </c>
      <c r="C11" s="167" t="s">
        <v>116</v>
      </c>
      <c r="D11" s="168">
        <v>500</v>
      </c>
      <c r="E11" s="169"/>
      <c r="F11" s="169">
        <v>400</v>
      </c>
      <c r="G11" s="169">
        <v>100</v>
      </c>
      <c r="H11" s="170"/>
    </row>
    <row r="12" spans="1:8" x14ac:dyDescent="0.25">
      <c r="A12" s="246">
        <v>670307</v>
      </c>
      <c r="B12" s="149" t="s">
        <v>326</v>
      </c>
      <c r="C12" s="192" t="s">
        <v>42</v>
      </c>
      <c r="D12" s="193">
        <v>773</v>
      </c>
      <c r="E12" s="172"/>
      <c r="F12" s="172">
        <v>258</v>
      </c>
      <c r="G12" s="172">
        <v>515</v>
      </c>
      <c r="H12" s="173"/>
    </row>
    <row r="13" spans="1:8" ht="15.75" thickBot="1" x14ac:dyDescent="0.3">
      <c r="A13" s="247"/>
      <c r="B13" s="153" t="s">
        <v>332</v>
      </c>
      <c r="C13" s="154" t="s">
        <v>42</v>
      </c>
      <c r="D13" s="155">
        <v>500</v>
      </c>
      <c r="E13" s="169"/>
      <c r="F13" s="169">
        <v>500</v>
      </c>
      <c r="G13" s="169"/>
      <c r="H13" s="170"/>
    </row>
    <row r="14" spans="1:8" ht="15.75" thickBot="1" x14ac:dyDescent="0.3">
      <c r="A14" s="171">
        <v>680502</v>
      </c>
      <c r="B14" s="149" t="s">
        <v>291</v>
      </c>
      <c r="C14" s="172" t="s">
        <v>42</v>
      </c>
      <c r="D14" s="172">
        <v>50</v>
      </c>
      <c r="E14" s="172"/>
      <c r="F14" s="172">
        <v>50</v>
      </c>
      <c r="G14" s="172"/>
      <c r="H14" s="173"/>
    </row>
    <row r="15" spans="1:8" ht="15.75" thickBot="1" x14ac:dyDescent="0.3">
      <c r="A15" s="174">
        <v>7006</v>
      </c>
      <c r="B15" s="175" t="s">
        <v>309</v>
      </c>
      <c r="C15" s="176" t="s">
        <v>42</v>
      </c>
      <c r="D15" s="176">
        <v>500</v>
      </c>
      <c r="E15" s="176"/>
      <c r="F15" s="176">
        <v>300</v>
      </c>
      <c r="G15" s="176">
        <v>200</v>
      </c>
      <c r="H15" s="177"/>
    </row>
    <row r="16" spans="1:8" s="141" customFormat="1" ht="28.5" x14ac:dyDescent="0.25">
      <c r="A16" s="242">
        <v>7050</v>
      </c>
      <c r="B16" s="178" t="s">
        <v>192</v>
      </c>
      <c r="C16" s="179" t="s">
        <v>42</v>
      </c>
      <c r="D16" s="179">
        <v>244</v>
      </c>
      <c r="E16" s="179"/>
      <c r="F16" s="179">
        <v>81</v>
      </c>
      <c r="G16" s="179">
        <v>82</v>
      </c>
      <c r="H16" s="180">
        <v>81</v>
      </c>
    </row>
    <row r="17" spans="1:8" x14ac:dyDescent="0.25">
      <c r="A17" s="243"/>
      <c r="B17" s="181" t="s">
        <v>173</v>
      </c>
      <c r="C17" s="163" t="s">
        <v>42</v>
      </c>
      <c r="D17" s="163">
        <v>77</v>
      </c>
      <c r="E17" s="163">
        <v>5</v>
      </c>
      <c r="F17" s="163">
        <v>72</v>
      </c>
      <c r="G17" s="163"/>
      <c r="H17" s="164"/>
    </row>
    <row r="18" spans="1:8" ht="15.75" thickBot="1" x14ac:dyDescent="0.3">
      <c r="A18" s="244"/>
      <c r="B18" s="182" t="s">
        <v>327</v>
      </c>
      <c r="C18" s="165" t="s">
        <v>42</v>
      </c>
      <c r="D18" s="165">
        <v>114</v>
      </c>
      <c r="E18" s="165"/>
      <c r="F18" s="165">
        <v>38</v>
      </c>
      <c r="G18" s="165">
        <v>38</v>
      </c>
      <c r="H18" s="166">
        <v>38</v>
      </c>
    </row>
    <row r="19" spans="1:8" s="141" customFormat="1" ht="28.5" x14ac:dyDescent="0.25">
      <c r="A19" s="245">
        <v>7406</v>
      </c>
      <c r="B19" s="150" t="s">
        <v>155</v>
      </c>
      <c r="C19" s="151" t="s">
        <v>42</v>
      </c>
      <c r="D19" s="152">
        <v>11947</v>
      </c>
      <c r="E19" s="179">
        <v>1845</v>
      </c>
      <c r="F19" s="179">
        <v>3635</v>
      </c>
      <c r="G19" s="179">
        <v>3980</v>
      </c>
      <c r="H19" s="180">
        <v>2487</v>
      </c>
    </row>
    <row r="20" spans="1:8" ht="28.5" x14ac:dyDescent="0.25">
      <c r="A20" s="246"/>
      <c r="B20" s="106" t="s">
        <v>333</v>
      </c>
      <c r="C20" s="109" t="s">
        <v>42</v>
      </c>
      <c r="D20" s="112">
        <v>50</v>
      </c>
      <c r="E20" s="163"/>
      <c r="F20" s="163">
        <v>50</v>
      </c>
      <c r="G20" s="163"/>
      <c r="H20" s="164"/>
    </row>
    <row r="21" spans="1:8" ht="15.75" thickBot="1" x14ac:dyDescent="0.3">
      <c r="A21" s="247"/>
      <c r="B21" s="156" t="s">
        <v>334</v>
      </c>
      <c r="C21" s="154" t="s">
        <v>42</v>
      </c>
      <c r="D21" s="155">
        <v>50</v>
      </c>
      <c r="E21" s="169"/>
      <c r="F21" s="169">
        <v>50</v>
      </c>
      <c r="G21" s="169"/>
      <c r="H21" s="170"/>
    </row>
    <row r="22" spans="1:8" x14ac:dyDescent="0.25">
      <c r="A22" s="246">
        <v>840301</v>
      </c>
      <c r="B22" s="110" t="s">
        <v>341</v>
      </c>
      <c r="C22" s="109" t="s">
        <v>116</v>
      </c>
      <c r="D22" s="126">
        <v>238</v>
      </c>
      <c r="E22" s="172"/>
      <c r="F22" s="172">
        <v>119</v>
      </c>
      <c r="G22" s="172">
        <v>119</v>
      </c>
      <c r="H22" s="173"/>
    </row>
    <row r="23" spans="1:8" x14ac:dyDescent="0.25">
      <c r="A23" s="246"/>
      <c r="B23" s="110" t="s">
        <v>335</v>
      </c>
      <c r="C23" s="109" t="s">
        <v>42</v>
      </c>
      <c r="D23" s="126">
        <v>50</v>
      </c>
      <c r="E23" s="163"/>
      <c r="F23" s="163">
        <v>50</v>
      </c>
      <c r="G23" s="163"/>
      <c r="H23" s="164"/>
    </row>
    <row r="24" spans="1:8" s="141" customFormat="1" ht="29.25" thickBot="1" x14ac:dyDescent="0.3">
      <c r="A24" s="247"/>
      <c r="B24" s="108" t="s">
        <v>191</v>
      </c>
      <c r="C24" s="109" t="s">
        <v>324</v>
      </c>
      <c r="D24" s="112">
        <v>7829</v>
      </c>
      <c r="E24" s="183"/>
      <c r="F24" s="183">
        <v>1190</v>
      </c>
      <c r="G24" s="183">
        <v>2310</v>
      </c>
      <c r="H24" s="184">
        <v>4329</v>
      </c>
    </row>
    <row r="25" spans="1:8" ht="28.5" x14ac:dyDescent="0.25">
      <c r="A25" s="245">
        <v>840303</v>
      </c>
      <c r="B25" s="178" t="s">
        <v>153</v>
      </c>
      <c r="C25" s="161" t="s">
        <v>116</v>
      </c>
      <c r="D25" s="161">
        <v>2085</v>
      </c>
      <c r="E25" s="161">
        <v>100</v>
      </c>
      <c r="F25" s="161">
        <v>992</v>
      </c>
      <c r="G25" s="161">
        <v>993</v>
      </c>
      <c r="H25" s="162"/>
    </row>
    <row r="26" spans="1:8" ht="28.5" x14ac:dyDescent="0.25">
      <c r="A26" s="246"/>
      <c r="B26" s="181" t="s">
        <v>154</v>
      </c>
      <c r="C26" s="163" t="s">
        <v>116</v>
      </c>
      <c r="D26" s="163">
        <v>3295</v>
      </c>
      <c r="E26" s="163"/>
      <c r="F26" s="163">
        <v>1648</v>
      </c>
      <c r="G26" s="163">
        <v>1647</v>
      </c>
      <c r="H26" s="164"/>
    </row>
    <row r="27" spans="1:8" x14ac:dyDescent="0.25">
      <c r="A27" s="246"/>
      <c r="B27" s="254" t="s">
        <v>138</v>
      </c>
      <c r="C27" s="185">
        <v>60</v>
      </c>
      <c r="D27" s="165">
        <v>2050</v>
      </c>
      <c r="E27" s="165"/>
      <c r="F27" s="165">
        <v>693</v>
      </c>
      <c r="G27" s="165">
        <v>683</v>
      </c>
      <c r="H27" s="166">
        <v>674</v>
      </c>
    </row>
    <row r="28" spans="1:8" ht="15.75" thickBot="1" x14ac:dyDescent="0.3">
      <c r="A28" s="247"/>
      <c r="B28" s="255"/>
      <c r="C28" s="169" t="s">
        <v>42</v>
      </c>
      <c r="D28" s="169">
        <v>199</v>
      </c>
      <c r="E28" s="169"/>
      <c r="F28" s="169">
        <v>100</v>
      </c>
      <c r="G28" s="169">
        <v>66</v>
      </c>
      <c r="H28" s="170">
        <v>33</v>
      </c>
    </row>
    <row r="29" spans="1:8" x14ac:dyDescent="0.25">
      <c r="A29" s="246">
        <v>650401</v>
      </c>
      <c r="B29" s="256" t="s">
        <v>171</v>
      </c>
      <c r="C29" s="186" t="s">
        <v>203</v>
      </c>
      <c r="D29" s="194">
        <v>2271</v>
      </c>
      <c r="E29" s="172">
        <v>2000</v>
      </c>
      <c r="F29" s="172">
        <v>271</v>
      </c>
      <c r="G29" s="172"/>
      <c r="H29" s="173"/>
    </row>
    <row r="30" spans="1:8" x14ac:dyDescent="0.25">
      <c r="A30" s="246"/>
      <c r="B30" s="257"/>
      <c r="C30" s="186" t="s">
        <v>204</v>
      </c>
      <c r="D30" s="187">
        <v>691</v>
      </c>
      <c r="E30" s="172"/>
      <c r="F30" s="172">
        <v>691</v>
      </c>
      <c r="G30" s="172"/>
      <c r="H30" s="173"/>
    </row>
    <row r="31" spans="1:8" x14ac:dyDescent="0.25">
      <c r="A31" s="246"/>
      <c r="B31" s="258"/>
      <c r="C31" s="186" t="s">
        <v>205</v>
      </c>
      <c r="D31" s="187">
        <v>78</v>
      </c>
      <c r="E31" s="163">
        <v>10</v>
      </c>
      <c r="F31" s="163">
        <v>50</v>
      </c>
      <c r="G31" s="163">
        <v>18</v>
      </c>
      <c r="H31" s="164"/>
    </row>
    <row r="32" spans="1:8" x14ac:dyDescent="0.25">
      <c r="A32" s="246"/>
      <c r="B32" s="106" t="s">
        <v>336</v>
      </c>
      <c r="C32" s="109" t="s">
        <v>42</v>
      </c>
      <c r="D32" s="188">
        <v>500</v>
      </c>
      <c r="E32" s="165"/>
      <c r="F32" s="165">
        <v>267</v>
      </c>
      <c r="G32" s="165">
        <v>233</v>
      </c>
      <c r="H32" s="166"/>
    </row>
    <row r="33" spans="1:8" x14ac:dyDescent="0.25">
      <c r="A33" s="246"/>
      <c r="B33" s="106" t="s">
        <v>337</v>
      </c>
      <c r="C33" s="109" t="s">
        <v>42</v>
      </c>
      <c r="D33" s="188">
        <v>100</v>
      </c>
      <c r="E33" s="165"/>
      <c r="F33" s="165">
        <v>100</v>
      </c>
      <c r="G33" s="165"/>
      <c r="H33" s="166"/>
    </row>
    <row r="34" spans="1:8" x14ac:dyDescent="0.25">
      <c r="A34" s="246"/>
      <c r="B34" s="106" t="s">
        <v>338</v>
      </c>
      <c r="C34" s="109" t="s">
        <v>42</v>
      </c>
      <c r="D34" s="188">
        <v>150</v>
      </c>
      <c r="E34" s="165"/>
      <c r="F34" s="165">
        <v>150</v>
      </c>
      <c r="G34" s="165"/>
      <c r="H34" s="166"/>
    </row>
    <row r="35" spans="1:8" ht="15.75" thickBot="1" x14ac:dyDescent="0.3">
      <c r="A35" s="247"/>
      <c r="B35" s="158" t="s">
        <v>339</v>
      </c>
      <c r="C35" s="159" t="s">
        <v>303</v>
      </c>
      <c r="D35" s="157">
        <v>402</v>
      </c>
      <c r="E35" s="189">
        <v>402</v>
      </c>
      <c r="F35" s="189"/>
      <c r="G35" s="189"/>
      <c r="H35" s="190"/>
    </row>
    <row r="36" spans="1:8" x14ac:dyDescent="0.25">
      <c r="A36" s="251" t="s">
        <v>2</v>
      </c>
      <c r="B36" s="252"/>
      <c r="C36" s="253"/>
      <c r="D36" s="191">
        <f>SUM(D6:D35)</f>
        <v>36368</v>
      </c>
      <c r="E36" s="163">
        <f>SUM(E6:E35)</f>
        <v>4362</v>
      </c>
      <c r="F36" s="163">
        <f>SUM(F6:F35)</f>
        <v>12541</v>
      </c>
      <c r="G36" s="163">
        <f>SUM(G6:G35)</f>
        <v>11478</v>
      </c>
      <c r="H36" s="163">
        <f>SUM(H6:H35)</f>
        <v>7987</v>
      </c>
    </row>
  </sheetData>
  <mergeCells count="11">
    <mergeCell ref="A22:A24"/>
    <mergeCell ref="A25:A28"/>
    <mergeCell ref="A29:A35"/>
    <mergeCell ref="A36:C36"/>
    <mergeCell ref="B27:B28"/>
    <mergeCell ref="B29:B31"/>
    <mergeCell ref="A16:A18"/>
    <mergeCell ref="A19:A21"/>
    <mergeCell ref="E3:H3"/>
    <mergeCell ref="A12:A13"/>
    <mergeCell ref="A6:A11"/>
  </mergeCells>
  <pageMargins left="0.7" right="0.7" top="0.75" bottom="0.75" header="0.3" footer="0.3"/>
  <pageSetup paperSize="9" scale="77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45"/>
  <sheetViews>
    <sheetView topLeftCell="A13" workbookViewId="0">
      <selection activeCell="K18" sqref="K18"/>
    </sheetView>
  </sheetViews>
  <sheetFormatPr defaultRowHeight="15" x14ac:dyDescent="0.25"/>
  <cols>
    <col min="1" max="1" width="18.42578125" customWidth="1"/>
    <col min="2" max="2" width="13.42578125" customWidth="1"/>
    <col min="3" max="3" width="13.7109375" customWidth="1"/>
    <col min="4" max="4" width="12.7109375" customWidth="1"/>
    <col min="5" max="5" width="11.5703125" customWidth="1"/>
    <col min="6" max="6" width="13.85546875" customWidth="1"/>
    <col min="7" max="7" width="12.28515625" customWidth="1"/>
    <col min="8" max="8" width="10.5703125" customWidth="1"/>
    <col min="9" max="9" width="11.42578125" customWidth="1"/>
    <col min="11" max="11" width="14.42578125" customWidth="1"/>
    <col min="12" max="12" width="13.42578125" customWidth="1"/>
    <col min="13" max="13" width="12.140625" customWidth="1"/>
    <col min="14" max="14" width="12.7109375" customWidth="1"/>
  </cols>
  <sheetData>
    <row r="1" spans="1:12" s="13" customFormat="1" ht="45" x14ac:dyDescent="0.25">
      <c r="C1" s="13" t="s">
        <v>152</v>
      </c>
      <c r="D1" s="41" t="s">
        <v>142</v>
      </c>
      <c r="E1" s="41" t="s">
        <v>143</v>
      </c>
      <c r="F1" s="41" t="s">
        <v>144</v>
      </c>
      <c r="G1" s="264" t="s">
        <v>145</v>
      </c>
      <c r="H1" s="264"/>
      <c r="I1" s="41" t="s">
        <v>146</v>
      </c>
    </row>
    <row r="2" spans="1:12" x14ac:dyDescent="0.25">
      <c r="D2" s="41"/>
      <c r="E2" s="41"/>
      <c r="F2" s="41"/>
      <c r="G2" s="42" t="s">
        <v>148</v>
      </c>
      <c r="H2" s="42" t="s">
        <v>149</v>
      </c>
      <c r="I2" s="41"/>
    </row>
    <row r="3" spans="1:12" x14ac:dyDescent="0.25">
      <c r="A3" t="s">
        <v>140</v>
      </c>
      <c r="B3">
        <v>300</v>
      </c>
    </row>
    <row r="4" spans="1:12" x14ac:dyDescent="0.25">
      <c r="A4" t="s">
        <v>141</v>
      </c>
      <c r="B4">
        <v>2205</v>
      </c>
      <c r="D4">
        <v>300</v>
      </c>
      <c r="E4">
        <v>530</v>
      </c>
      <c r="F4">
        <v>670</v>
      </c>
      <c r="G4">
        <v>1921.6179999999999</v>
      </c>
      <c r="I4" s="43">
        <f>B4-G4</f>
        <v>283.38200000000006</v>
      </c>
    </row>
    <row r="5" spans="1:12" x14ac:dyDescent="0.25">
      <c r="A5" t="s">
        <v>147</v>
      </c>
      <c r="B5">
        <v>1659</v>
      </c>
      <c r="C5">
        <v>1048</v>
      </c>
      <c r="E5">
        <v>544</v>
      </c>
      <c r="G5">
        <v>1212</v>
      </c>
      <c r="H5" s="46">
        <v>514.63</v>
      </c>
      <c r="I5">
        <f>B5-G5</f>
        <v>447</v>
      </c>
    </row>
    <row r="6" spans="1:12" x14ac:dyDescent="0.25">
      <c r="A6" t="s">
        <v>150</v>
      </c>
      <c r="B6" s="25">
        <v>1543</v>
      </c>
      <c r="E6">
        <v>560</v>
      </c>
      <c r="G6">
        <v>1062</v>
      </c>
      <c r="H6" s="43">
        <v>485</v>
      </c>
      <c r="I6" s="45">
        <f>B6-G6</f>
        <v>481</v>
      </c>
    </row>
    <row r="7" spans="1:12" x14ac:dyDescent="0.25">
      <c r="A7" t="s">
        <v>151</v>
      </c>
    </row>
    <row r="9" spans="1:12" x14ac:dyDescent="0.25">
      <c r="A9" t="s">
        <v>157</v>
      </c>
      <c r="B9" s="43">
        <v>1062135.83</v>
      </c>
    </row>
    <row r="10" spans="1:12" x14ac:dyDescent="0.25">
      <c r="A10" t="s">
        <v>158</v>
      </c>
      <c r="B10" s="43">
        <v>305393.28999999998</v>
      </c>
    </row>
    <row r="11" spans="1:12" x14ac:dyDescent="0.25">
      <c r="A11" t="s">
        <v>156</v>
      </c>
      <c r="B11" s="43">
        <v>1062136</v>
      </c>
    </row>
    <row r="12" spans="1:12" ht="15.75" thickBot="1" x14ac:dyDescent="0.3">
      <c r="A12" t="s">
        <v>159</v>
      </c>
      <c r="B12" s="43">
        <f>B9+B10-B11</f>
        <v>305393.12000000011</v>
      </c>
    </row>
    <row r="13" spans="1:12" x14ac:dyDescent="0.25">
      <c r="B13" s="43"/>
      <c r="K13" s="259" t="s">
        <v>277</v>
      </c>
      <c r="L13" s="260"/>
    </row>
    <row r="14" spans="1:12" x14ac:dyDescent="0.25">
      <c r="A14" s="41" t="s">
        <v>160</v>
      </c>
      <c r="B14" s="43">
        <v>2462967</v>
      </c>
      <c r="K14" s="217" t="s">
        <v>263</v>
      </c>
      <c r="L14" s="218">
        <f>C19</f>
        <v>953752</v>
      </c>
    </row>
    <row r="15" spans="1:12" x14ac:dyDescent="0.25">
      <c r="A15" s="41" t="s">
        <v>161</v>
      </c>
      <c r="B15" s="43">
        <f>B12</f>
        <v>305393.12000000011</v>
      </c>
      <c r="K15" s="217" t="s">
        <v>266</v>
      </c>
      <c r="L15" s="219">
        <f>E19</f>
        <v>1505574.65</v>
      </c>
    </row>
    <row r="16" spans="1:12" x14ac:dyDescent="0.25">
      <c r="A16" s="41" t="s">
        <v>268</v>
      </c>
      <c r="B16" s="43">
        <f>B14+B15</f>
        <v>2768360.12</v>
      </c>
      <c r="K16" s="217" t="s">
        <v>267</v>
      </c>
      <c r="L16" s="219">
        <f>G19</f>
        <v>1121513</v>
      </c>
    </row>
    <row r="17" spans="1:14" x14ac:dyDescent="0.25">
      <c r="A17" s="41" t="s">
        <v>162</v>
      </c>
      <c r="B17" s="43">
        <v>500000</v>
      </c>
      <c r="K17" s="217"/>
      <c r="L17" s="219"/>
    </row>
    <row r="18" spans="1:14" s="13" customFormat="1" ht="30.75" thickBot="1" x14ac:dyDescent="0.3">
      <c r="A18" s="52" t="s">
        <v>163</v>
      </c>
      <c r="B18" s="78">
        <f>B16-B17</f>
        <v>2268360.12</v>
      </c>
      <c r="D18" s="261" t="s">
        <v>187</v>
      </c>
      <c r="E18" s="261"/>
      <c r="F18" s="261" t="s">
        <v>267</v>
      </c>
      <c r="G18" s="261"/>
      <c r="K18" s="220"/>
      <c r="L18" s="221"/>
    </row>
    <row r="19" spans="1:14" ht="15.75" thickBot="1" x14ac:dyDescent="0.3">
      <c r="A19" s="63" t="s">
        <v>164</v>
      </c>
      <c r="B19" s="64">
        <v>535983</v>
      </c>
      <c r="C19" s="265">
        <f>SUM(B19:B20)</f>
        <v>953752</v>
      </c>
      <c r="D19" s="74">
        <v>437623.36</v>
      </c>
      <c r="E19" s="269">
        <f>D19+D20</f>
        <v>1505574.65</v>
      </c>
      <c r="F19" s="74">
        <v>411513</v>
      </c>
      <c r="G19" s="262">
        <f>F19+F20</f>
        <v>1121513</v>
      </c>
      <c r="H19" s="86"/>
      <c r="K19" s="222"/>
      <c r="L19" s="223"/>
    </row>
    <row r="20" spans="1:14" ht="15.75" thickBot="1" x14ac:dyDescent="0.3">
      <c r="A20" s="65" t="s">
        <v>165</v>
      </c>
      <c r="B20" s="66">
        <v>417769</v>
      </c>
      <c r="C20" s="266"/>
      <c r="D20" s="72">
        <v>1067951.29</v>
      </c>
      <c r="E20" s="270"/>
      <c r="F20" s="100">
        <v>710000</v>
      </c>
      <c r="G20" s="263"/>
      <c r="H20" s="86"/>
      <c r="K20" s="73" t="s">
        <v>175</v>
      </c>
      <c r="L20" s="73" t="s">
        <v>145</v>
      </c>
      <c r="M20" s="22" t="s">
        <v>264</v>
      </c>
      <c r="N20" s="22" t="s">
        <v>265</v>
      </c>
    </row>
    <row r="21" spans="1:14" x14ac:dyDescent="0.25">
      <c r="B21" s="61" t="s">
        <v>166</v>
      </c>
      <c r="C21" s="62" t="s">
        <v>167</v>
      </c>
      <c r="K21" s="85">
        <v>2025</v>
      </c>
      <c r="L21" s="85"/>
      <c r="M21" s="85">
        <v>505000</v>
      </c>
      <c r="N21" s="87">
        <f>L16-M21</f>
        <v>616513</v>
      </c>
    </row>
    <row r="22" spans="1:14" x14ac:dyDescent="0.25">
      <c r="B22" s="48">
        <v>69303</v>
      </c>
      <c r="C22" s="47">
        <f>B16</f>
        <v>2768360.12</v>
      </c>
      <c r="K22" s="22"/>
      <c r="L22" s="22"/>
      <c r="M22" s="22"/>
      <c r="N22" s="22"/>
    </row>
    <row r="23" spans="1:14" x14ac:dyDescent="0.25">
      <c r="A23" t="s">
        <v>178</v>
      </c>
      <c r="B23" s="267">
        <f>B22+C22</f>
        <v>2837663.12</v>
      </c>
      <c r="C23" s="227"/>
      <c r="K23" s="85"/>
      <c r="L23" s="85"/>
      <c r="M23" s="85"/>
      <c r="N23" s="85"/>
    </row>
    <row r="24" spans="1:14" x14ac:dyDescent="0.25">
      <c r="K24" s="22"/>
      <c r="L24" s="22"/>
      <c r="M24" s="22"/>
      <c r="N24" s="22"/>
    </row>
    <row r="25" spans="1:14" x14ac:dyDescent="0.25">
      <c r="A25" s="268"/>
      <c r="B25" s="268"/>
      <c r="C25" s="268"/>
      <c r="D25" s="268"/>
      <c r="E25" s="268"/>
      <c r="F25" s="268"/>
      <c r="K25" s="22"/>
      <c r="L25" s="22"/>
      <c r="M25" s="22"/>
      <c r="N25" s="22"/>
    </row>
    <row r="26" spans="1:14" x14ac:dyDescent="0.25">
      <c r="A26" s="41" t="s">
        <v>175</v>
      </c>
      <c r="B26" t="s">
        <v>179</v>
      </c>
      <c r="C26" s="41" t="s">
        <v>177</v>
      </c>
      <c r="D26" s="41" t="s">
        <v>176</v>
      </c>
      <c r="E26" s="41" t="s">
        <v>145</v>
      </c>
      <c r="F26" s="41" t="s">
        <v>174</v>
      </c>
    </row>
    <row r="27" spans="1:14" x14ac:dyDescent="0.25">
      <c r="A27">
        <v>2022</v>
      </c>
      <c r="B27">
        <v>2768360.12</v>
      </c>
      <c r="F27">
        <f>B27</f>
        <v>2768360.12</v>
      </c>
    </row>
    <row r="28" spans="1:14" x14ac:dyDescent="0.25">
      <c r="A28" s="53">
        <v>44927</v>
      </c>
      <c r="E28">
        <v>500000</v>
      </c>
      <c r="F28">
        <f>F27-E28</f>
        <v>2268360.12</v>
      </c>
      <c r="G28" s="43">
        <f>F28+C19</f>
        <v>3222112.12</v>
      </c>
    </row>
    <row r="29" spans="1:14" x14ac:dyDescent="0.25">
      <c r="A29" s="53">
        <v>44927</v>
      </c>
      <c r="C29">
        <v>69303</v>
      </c>
      <c r="F29">
        <f>F28+C29</f>
        <v>2337663.12</v>
      </c>
    </row>
    <row r="30" spans="1:14" x14ac:dyDescent="0.25">
      <c r="A30" s="53">
        <v>45295</v>
      </c>
      <c r="D30">
        <v>1529745.52</v>
      </c>
      <c r="E30">
        <v>600000</v>
      </c>
      <c r="F30">
        <f>F27-E28+D30-E30</f>
        <v>3198105.64</v>
      </c>
      <c r="G30">
        <f>F30+600000</f>
        <v>3798105.64</v>
      </c>
      <c r="H30">
        <v>782826.17</v>
      </c>
      <c r="I30" s="67">
        <f>G30-H30</f>
        <v>3015279.47</v>
      </c>
      <c r="K30">
        <f>F27-E28-E30+D30</f>
        <v>3198105.64</v>
      </c>
    </row>
    <row r="31" spans="1:14" x14ac:dyDescent="0.25">
      <c r="A31" s="55">
        <v>2024</v>
      </c>
      <c r="B31" s="1"/>
      <c r="C31" s="54">
        <v>1471837</v>
      </c>
      <c r="D31" s="1"/>
      <c r="E31" s="1"/>
      <c r="F31" s="1">
        <f>I30-C31</f>
        <v>1543442.4700000002</v>
      </c>
      <c r="K31">
        <f>K30-H30</f>
        <v>2415279.4700000002</v>
      </c>
    </row>
    <row r="32" spans="1:14" x14ac:dyDescent="0.25">
      <c r="A32" s="84">
        <v>2024</v>
      </c>
      <c r="B32" s="1"/>
      <c r="C32" s="1"/>
      <c r="D32" s="54">
        <v>1312730.82</v>
      </c>
      <c r="E32" s="1">
        <v>600000</v>
      </c>
      <c r="F32" s="1">
        <f>I30-D32-E32</f>
        <v>1102548.6500000001</v>
      </c>
      <c r="K32">
        <f>K31-D32</f>
        <v>1102548.6500000001</v>
      </c>
    </row>
    <row r="33" spans="1:11" x14ac:dyDescent="0.25">
      <c r="A33" s="84">
        <v>2025</v>
      </c>
      <c r="B33" s="1"/>
      <c r="C33" s="1"/>
      <c r="D33" s="54"/>
      <c r="E33" s="1"/>
      <c r="F33" s="102">
        <f>F30-H33</f>
        <v>2065581.81</v>
      </c>
      <c r="H33">
        <v>1132523.83</v>
      </c>
    </row>
    <row r="34" spans="1:11" x14ac:dyDescent="0.25">
      <c r="A34" s="80">
        <v>45665</v>
      </c>
      <c r="B34" s="1"/>
      <c r="C34" s="1"/>
      <c r="D34" s="1"/>
      <c r="E34" s="1">
        <v>505000</v>
      </c>
      <c r="F34" s="1"/>
      <c r="G34">
        <f>F31-E32</f>
        <v>943442.4700000002</v>
      </c>
    </row>
    <row r="35" spans="1:11" x14ac:dyDescent="0.25">
      <c r="A35" s="101" t="s">
        <v>278</v>
      </c>
      <c r="B35" s="1"/>
      <c r="C35" s="1">
        <v>1351556.12</v>
      </c>
      <c r="D35" s="1"/>
      <c r="E35" s="1"/>
      <c r="F35" s="271">
        <f>F33+C35+C36+C37</f>
        <v>5453694.7300000004</v>
      </c>
      <c r="H35">
        <f>F32-G34</f>
        <v>159106.17999999993</v>
      </c>
      <c r="I35">
        <f>C31-D32</f>
        <v>159106.17999999993</v>
      </c>
    </row>
    <row r="36" spans="1:11" x14ac:dyDescent="0.25">
      <c r="A36" s="101" t="s">
        <v>279</v>
      </c>
      <c r="B36" s="1"/>
      <c r="C36" s="1">
        <v>1018278.4</v>
      </c>
      <c r="D36" s="1"/>
      <c r="E36" s="1"/>
      <c r="F36" s="271"/>
    </row>
    <row r="37" spans="1:11" x14ac:dyDescent="0.25">
      <c r="A37" s="101" t="s">
        <v>280</v>
      </c>
      <c r="B37" s="1"/>
      <c r="C37" s="49">
        <v>1018278.4</v>
      </c>
      <c r="D37" s="49"/>
      <c r="E37" s="49"/>
      <c r="F37" s="271"/>
      <c r="G37">
        <f>F33+C35</f>
        <v>3417137.93</v>
      </c>
      <c r="K37">
        <f>F30-H30</f>
        <v>2415279.4700000002</v>
      </c>
    </row>
    <row r="38" spans="1:11" x14ac:dyDescent="0.25">
      <c r="A38" s="213">
        <v>45839</v>
      </c>
      <c r="B38" s="1"/>
      <c r="C38" s="49"/>
      <c r="D38" s="44"/>
      <c r="E38" s="44">
        <v>1000000</v>
      </c>
      <c r="F38" s="216">
        <f>G37-E38</f>
        <v>2417137.9300000002</v>
      </c>
    </row>
    <row r="39" spans="1:11" x14ac:dyDescent="0.25">
      <c r="A39" s="84">
        <v>17.12</v>
      </c>
      <c r="B39" s="1"/>
      <c r="C39" s="49"/>
      <c r="D39" s="49"/>
      <c r="E39" s="49">
        <v>500000</v>
      </c>
      <c r="F39" s="216">
        <f>F38-E39</f>
        <v>1917137.9300000002</v>
      </c>
    </row>
    <row r="40" spans="1:11" x14ac:dyDescent="0.25">
      <c r="A40" s="84"/>
      <c r="B40" s="1"/>
      <c r="C40" s="1"/>
      <c r="D40" s="1"/>
      <c r="E40" s="1"/>
      <c r="F40" s="1"/>
    </row>
    <row r="41" spans="1:11" x14ac:dyDescent="0.25">
      <c r="A41" s="84"/>
      <c r="B41" s="1"/>
      <c r="C41" s="1"/>
      <c r="D41" s="1"/>
      <c r="E41" s="1"/>
      <c r="F41" s="1"/>
    </row>
    <row r="42" spans="1:11" x14ac:dyDescent="0.25">
      <c r="A42" s="84"/>
      <c r="B42" s="1"/>
      <c r="C42" s="1"/>
      <c r="D42" s="1"/>
      <c r="E42" s="1"/>
      <c r="F42" s="1"/>
    </row>
    <row r="43" spans="1:11" x14ac:dyDescent="0.25">
      <c r="A43" s="84"/>
      <c r="B43" s="1"/>
      <c r="C43" s="1"/>
      <c r="D43" s="1"/>
      <c r="E43" s="1"/>
      <c r="F43" s="1"/>
    </row>
    <row r="44" spans="1:11" x14ac:dyDescent="0.25">
      <c r="A44" s="84"/>
      <c r="B44" s="1"/>
      <c r="C44" s="1"/>
      <c r="D44" s="1"/>
      <c r="E44" s="1"/>
      <c r="F44" s="1"/>
    </row>
    <row r="45" spans="1:11" x14ac:dyDescent="0.25">
      <c r="A45" s="1"/>
      <c r="B45" s="1"/>
      <c r="C45" s="1"/>
      <c r="D45" s="1"/>
      <c r="E45" s="1"/>
      <c r="F45" s="1"/>
    </row>
  </sheetData>
  <mergeCells count="10">
    <mergeCell ref="B23:C23"/>
    <mergeCell ref="A25:F25"/>
    <mergeCell ref="E19:E20"/>
    <mergeCell ref="D18:E18"/>
    <mergeCell ref="F35:F37"/>
    <mergeCell ref="K13:L13"/>
    <mergeCell ref="F18:G18"/>
    <mergeCell ref="G19:G20"/>
    <mergeCell ref="G1:H1"/>
    <mergeCell ref="C19:C20"/>
  </mergeCell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33"/>
  <sheetViews>
    <sheetView workbookViewId="0">
      <selection activeCell="C12" sqref="C12"/>
    </sheetView>
  </sheetViews>
  <sheetFormatPr defaultRowHeight="15" x14ac:dyDescent="0.25"/>
  <cols>
    <col min="2" max="2" width="48.42578125" customWidth="1"/>
    <col min="3" max="3" width="13.140625" customWidth="1"/>
    <col min="4" max="4" width="10.5703125" customWidth="1"/>
  </cols>
  <sheetData>
    <row r="2" spans="2:5" ht="16.5" thickBot="1" x14ac:dyDescent="0.3">
      <c r="B2" s="58" t="s">
        <v>180</v>
      </c>
      <c r="C2">
        <f>SUM(C4:C15)</f>
        <v>313171</v>
      </c>
      <c r="E2" s="69"/>
    </row>
    <row r="3" spans="2:5" ht="16.5" thickBot="1" x14ac:dyDescent="0.3">
      <c r="B3" s="89" t="s">
        <v>270</v>
      </c>
      <c r="C3" s="90" t="s">
        <v>181</v>
      </c>
      <c r="D3" s="14"/>
      <c r="E3" s="14"/>
    </row>
    <row r="4" spans="2:5" ht="16.5" thickBot="1" x14ac:dyDescent="0.3">
      <c r="B4" s="91" t="s">
        <v>272</v>
      </c>
      <c r="C4" s="92">
        <v>12000</v>
      </c>
      <c r="D4" s="14"/>
      <c r="E4" s="14"/>
    </row>
    <row r="5" spans="2:5" ht="16.5" thickBot="1" x14ac:dyDescent="0.3">
      <c r="B5" s="91" t="s">
        <v>273</v>
      </c>
      <c r="C5" s="92">
        <v>48552</v>
      </c>
      <c r="D5" s="14"/>
      <c r="E5" s="14"/>
    </row>
    <row r="6" spans="2:5" ht="16.5" thickBot="1" x14ac:dyDescent="0.3">
      <c r="B6" s="91" t="s">
        <v>271</v>
      </c>
      <c r="C6" s="92">
        <v>4284</v>
      </c>
      <c r="D6" s="14"/>
      <c r="E6" s="49"/>
    </row>
    <row r="7" spans="2:5" ht="16.5" thickBot="1" x14ac:dyDescent="0.3">
      <c r="B7" s="91" t="s">
        <v>275</v>
      </c>
      <c r="C7" s="92">
        <v>196350</v>
      </c>
      <c r="D7" s="70"/>
      <c r="E7" s="14"/>
    </row>
    <row r="8" spans="2:5" ht="16.5" thickBot="1" x14ac:dyDescent="0.3">
      <c r="B8" s="91" t="s">
        <v>182</v>
      </c>
      <c r="C8" s="92">
        <v>2000</v>
      </c>
      <c r="D8" s="49"/>
      <c r="E8" s="14"/>
    </row>
    <row r="9" spans="2:5" ht="16.5" thickBot="1" x14ac:dyDescent="0.3">
      <c r="B9" s="91" t="s">
        <v>274</v>
      </c>
      <c r="C9" s="92">
        <v>7140</v>
      </c>
      <c r="D9" s="49"/>
      <c r="E9" s="14"/>
    </row>
    <row r="10" spans="2:5" ht="16.5" thickBot="1" x14ac:dyDescent="0.3">
      <c r="B10" s="91" t="s">
        <v>183</v>
      </c>
      <c r="C10" s="92">
        <v>1785</v>
      </c>
      <c r="D10" s="49"/>
      <c r="E10" s="14"/>
    </row>
    <row r="11" spans="2:5" ht="15.75" thickBot="1" x14ac:dyDescent="0.3">
      <c r="B11" s="93" t="s">
        <v>311</v>
      </c>
      <c r="C11" s="94">
        <v>35700</v>
      </c>
      <c r="D11" s="49"/>
      <c r="E11" s="14"/>
    </row>
    <row r="12" spans="2:5" ht="16.5" thickBot="1" x14ac:dyDescent="0.3">
      <c r="B12" s="91" t="s">
        <v>276</v>
      </c>
      <c r="C12" s="92">
        <v>2000</v>
      </c>
      <c r="D12" s="49"/>
      <c r="E12" s="14"/>
    </row>
    <row r="13" spans="2:5" ht="15.75" thickBot="1" x14ac:dyDescent="0.3">
      <c r="B13" s="93"/>
      <c r="C13" s="94"/>
      <c r="D13" s="49"/>
      <c r="E13" s="14"/>
    </row>
    <row r="14" spans="2:5" ht="15.75" thickBot="1" x14ac:dyDescent="0.3">
      <c r="B14" s="93"/>
      <c r="C14" s="94"/>
      <c r="D14" s="49"/>
      <c r="E14" s="14"/>
    </row>
    <row r="15" spans="2:5" ht="16.5" thickBot="1" x14ac:dyDescent="0.3">
      <c r="B15" s="91" t="s">
        <v>186</v>
      </c>
      <c r="C15" s="92">
        <v>3360</v>
      </c>
      <c r="D15" s="49"/>
      <c r="E15" s="14"/>
    </row>
    <row r="16" spans="2:5" ht="16.5" thickBot="1" x14ac:dyDescent="0.3">
      <c r="B16" s="95"/>
      <c r="C16" s="96"/>
      <c r="D16" s="60"/>
      <c r="E16" s="14"/>
    </row>
    <row r="17" spans="2:5" ht="15.75" thickBot="1" x14ac:dyDescent="0.3">
      <c r="B17" s="95"/>
      <c r="C17" s="96"/>
      <c r="D17" s="14"/>
      <c r="E17" s="14"/>
    </row>
    <row r="18" spans="2:5" ht="16.5" thickBot="1" x14ac:dyDescent="0.3">
      <c r="B18" s="97" t="s">
        <v>185</v>
      </c>
      <c r="C18" s="98">
        <v>4571.96</v>
      </c>
      <c r="D18" s="14"/>
      <c r="E18" s="14"/>
    </row>
    <row r="19" spans="2:5" ht="16.5" thickBot="1" x14ac:dyDescent="0.3">
      <c r="B19" s="99">
        <v>7406</v>
      </c>
      <c r="C19" s="98">
        <v>8729.34</v>
      </c>
      <c r="D19" s="14"/>
      <c r="E19" s="14"/>
    </row>
    <row r="20" spans="2:5" ht="16.5" thickBot="1" x14ac:dyDescent="0.3">
      <c r="B20" s="99">
        <v>8401</v>
      </c>
      <c r="C20" s="98">
        <v>7256.58</v>
      </c>
      <c r="D20" s="14"/>
      <c r="E20" s="14"/>
    </row>
    <row r="21" spans="2:5" x14ac:dyDescent="0.25">
      <c r="D21" s="14"/>
      <c r="E21" s="14"/>
    </row>
    <row r="22" spans="2:5" x14ac:dyDescent="0.25">
      <c r="D22" s="14"/>
      <c r="E22" s="14"/>
    </row>
    <row r="23" spans="2:5" ht="15.75" x14ac:dyDescent="0.25">
      <c r="B23" s="22"/>
      <c r="C23" s="16"/>
      <c r="D23" s="14"/>
      <c r="E23" s="14"/>
    </row>
    <row r="24" spans="2:5" ht="15.75" x14ac:dyDescent="0.25">
      <c r="B24" s="59" t="s">
        <v>184</v>
      </c>
      <c r="C24" s="16">
        <v>118745.63</v>
      </c>
      <c r="D24" s="14"/>
      <c r="E24" s="14"/>
    </row>
    <row r="25" spans="2:5" x14ac:dyDescent="0.25">
      <c r="B25" s="22"/>
      <c r="C25" s="22"/>
      <c r="D25" s="14"/>
      <c r="E25" s="14"/>
    </row>
    <row r="26" spans="2:5" x14ac:dyDescent="0.25">
      <c r="B26" s="22"/>
      <c r="C26" s="22"/>
      <c r="D26" s="14"/>
      <c r="E26" s="14"/>
    </row>
    <row r="27" spans="2:5" x14ac:dyDescent="0.25">
      <c r="B27" s="22"/>
      <c r="C27" s="22"/>
      <c r="D27" s="14"/>
      <c r="E27" s="14"/>
    </row>
    <row r="28" spans="2:5" x14ac:dyDescent="0.25">
      <c r="B28" s="22"/>
      <c r="C28" s="22"/>
      <c r="D28" s="14"/>
      <c r="E28" s="14"/>
    </row>
    <row r="29" spans="2:5" x14ac:dyDescent="0.25">
      <c r="B29" s="22"/>
      <c r="C29" s="22"/>
      <c r="D29" s="14"/>
      <c r="E29" s="14"/>
    </row>
    <row r="30" spans="2:5" x14ac:dyDescent="0.25">
      <c r="B30" s="22"/>
      <c r="C30" s="22"/>
      <c r="D30" s="14"/>
      <c r="E30" s="14"/>
    </row>
    <row r="31" spans="2:5" x14ac:dyDescent="0.25">
      <c r="B31" s="22"/>
      <c r="C31" s="22"/>
      <c r="D31" s="14"/>
      <c r="E31" s="14"/>
    </row>
    <row r="32" spans="2:5" x14ac:dyDescent="0.25">
      <c r="B32" s="22"/>
      <c r="C32" s="22"/>
      <c r="D32" s="14"/>
      <c r="E32" s="14"/>
    </row>
    <row r="33" spans="2:5" x14ac:dyDescent="0.25">
      <c r="B33" s="22"/>
      <c r="C33" s="22"/>
      <c r="D33" s="14"/>
      <c r="E33" s="1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buget</vt:lpstr>
      <vt:lpstr>camin</vt:lpstr>
      <vt:lpstr>inv 2025</vt:lpstr>
      <vt:lpstr>trim inv</vt:lpstr>
      <vt:lpstr>calcul ocol silvic</vt:lpstr>
      <vt:lpstr>contr lunare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Contabilitate</cp:lastModifiedBy>
  <cp:lastPrinted>2025-10-22T06:04:06Z</cp:lastPrinted>
  <dcterms:created xsi:type="dcterms:W3CDTF">2018-01-08T06:19:38Z</dcterms:created>
  <dcterms:modified xsi:type="dcterms:W3CDTF">2026-01-14T12:06:27Z</dcterms:modified>
</cp:coreProperties>
</file>