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E\BUGET 2024\"/>
    </mc:Choice>
  </mc:AlternateContent>
  <bookViews>
    <workbookView xWindow="480" yWindow="135" windowWidth="18195" windowHeight="11685"/>
  </bookViews>
  <sheets>
    <sheet name="buget" sheetId="1" r:id="rId1"/>
    <sheet name="inv 2024" sheetId="5" r:id="rId2"/>
    <sheet name="trim inv" sheetId="8" r:id="rId3"/>
    <sheet name="calcul ocol silvic" sheetId="6" r:id="rId4"/>
    <sheet name="contr lunare" sheetId="7" r:id="rId5"/>
  </sheets>
  <calcPr calcId="162913"/>
</workbook>
</file>

<file path=xl/calcChain.xml><?xml version="1.0" encoding="utf-8"?>
<calcChain xmlns="http://schemas.openxmlformats.org/spreadsheetml/2006/main">
  <c r="F71" i="1" l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00" i="1"/>
  <c r="F101" i="1"/>
  <c r="F103" i="1"/>
  <c r="F106" i="1"/>
  <c r="F108" i="1"/>
  <c r="F109" i="1"/>
  <c r="F110" i="1"/>
  <c r="F111" i="1"/>
  <c r="F112" i="1"/>
  <c r="F113" i="1"/>
  <c r="F114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2" i="1"/>
  <c r="F143" i="1"/>
  <c r="F144" i="1"/>
  <c r="F145" i="1"/>
  <c r="F146" i="1"/>
  <c r="F149" i="1"/>
  <c r="F150" i="1"/>
  <c r="F151" i="1"/>
  <c r="F152" i="1"/>
  <c r="F153" i="1"/>
  <c r="F154" i="1"/>
  <c r="F155" i="1"/>
  <c r="F158" i="1"/>
  <c r="F159" i="1"/>
  <c r="F160" i="1"/>
  <c r="F163" i="1"/>
  <c r="F164" i="1"/>
  <c r="F165" i="1"/>
  <c r="F166" i="1"/>
  <c r="F167" i="1"/>
  <c r="F168" i="1"/>
  <c r="F169" i="1"/>
  <c r="F170" i="1"/>
  <c r="F171" i="1"/>
  <c r="F172" i="1"/>
  <c r="F173" i="1"/>
  <c r="F176" i="1"/>
  <c r="F177" i="1"/>
  <c r="F180" i="1"/>
  <c r="F181" i="1"/>
  <c r="F182" i="1"/>
  <c r="F183" i="1"/>
  <c r="F184" i="1"/>
  <c r="F185" i="1"/>
  <c r="F189" i="1"/>
  <c r="F190" i="1"/>
  <c r="F191" i="1"/>
  <c r="F193" i="1"/>
  <c r="F194" i="1"/>
  <c r="F197" i="1"/>
  <c r="F198" i="1"/>
  <c r="F199" i="1"/>
  <c r="F200" i="1"/>
  <c r="F202" i="1"/>
  <c r="F203" i="1"/>
  <c r="F204" i="1"/>
  <c r="F205" i="1"/>
  <c r="F206" i="1"/>
  <c r="F207" i="1"/>
  <c r="F210" i="1"/>
  <c r="F214" i="1"/>
  <c r="F215" i="1"/>
  <c r="F216" i="1"/>
  <c r="F217" i="1"/>
  <c r="F218" i="1"/>
  <c r="F219" i="1"/>
  <c r="F220" i="1"/>
  <c r="F222" i="1"/>
  <c r="F223" i="1"/>
  <c r="F224" i="1"/>
  <c r="F225" i="1"/>
  <c r="F228" i="1"/>
  <c r="F229" i="1"/>
  <c r="F232" i="1"/>
  <c r="F233" i="1"/>
  <c r="F234" i="1"/>
  <c r="F235" i="1"/>
  <c r="F236" i="1"/>
  <c r="F237" i="1"/>
  <c r="F238" i="1"/>
  <c r="F70" i="1"/>
  <c r="N18" i="6" l="1"/>
  <c r="L16" i="6"/>
  <c r="G19" i="6"/>
  <c r="E19" i="6"/>
  <c r="L15" i="6"/>
  <c r="L14" i="6"/>
  <c r="F29" i="6"/>
  <c r="G28" i="6"/>
  <c r="I30" i="6"/>
  <c r="F28" i="6"/>
  <c r="F30" i="6"/>
  <c r="F32" i="6"/>
  <c r="G30" i="6"/>
  <c r="F31" i="6" l="1"/>
  <c r="F50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/>
  <c r="F44" i="1"/>
  <c r="F13" i="1"/>
  <c r="E48" i="1"/>
  <c r="E47" i="1" s="1"/>
  <c r="D240" i="1"/>
  <c r="D46" i="1"/>
  <c r="D50" i="1"/>
  <c r="D48" i="1"/>
  <c r="D47" i="1" s="1"/>
  <c r="E46" i="1"/>
  <c r="F48" i="1" l="1"/>
  <c r="F46" i="1"/>
  <c r="F47" i="1"/>
  <c r="E50" i="1" l="1"/>
  <c r="E240" i="1" l="1"/>
  <c r="F240" i="1" s="1"/>
  <c r="D37" i="8" l="1"/>
  <c r="E37" i="8" l="1"/>
  <c r="F37" i="8"/>
  <c r="G37" i="8"/>
  <c r="H37" i="8"/>
  <c r="D21" i="5"/>
  <c r="D2" i="7" l="1"/>
  <c r="H30" i="5" l="1"/>
  <c r="I30" i="5"/>
  <c r="G30" i="5"/>
  <c r="J30" i="5"/>
  <c r="D28" i="5"/>
  <c r="E28" i="5" s="1"/>
  <c r="D27" i="5"/>
  <c r="D26" i="5"/>
  <c r="D25" i="5"/>
  <c r="D24" i="5"/>
  <c r="D23" i="5"/>
  <c r="D22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0" i="5" l="1"/>
  <c r="B12" i="6" l="1"/>
  <c r="D16" i="7"/>
  <c r="F27" i="6" l="1"/>
  <c r="C19" i="6" l="1"/>
  <c r="B15" i="6"/>
  <c r="B16" i="6" s="1"/>
  <c r="B18" i="6" s="1"/>
  <c r="C22" i="6" l="1"/>
  <c r="B23" i="6" s="1"/>
  <c r="I6" i="6" l="1"/>
  <c r="I5" i="6" l="1"/>
  <c r="I4" i="6" l="1"/>
  <c r="E30" i="5" l="1"/>
  <c r="F30" i="5"/>
  <c r="K30" i="5"/>
</calcChain>
</file>

<file path=xl/comments1.xml><?xml version="1.0" encoding="utf-8"?>
<comments xmlns="http://schemas.openxmlformats.org/spreadsheetml/2006/main">
  <authors>
    <author>Contabilitate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an precedent -5%</t>
        </r>
      </text>
    </comment>
  </commentList>
</comments>
</file>

<file path=xl/comments2.xml><?xml version="1.0" encoding="utf-8"?>
<comments xmlns="http://schemas.openxmlformats.org/spreadsheetml/2006/main">
  <authors>
    <author>Contabilitate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2050 pe 60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2962 pe 60 si 61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inainte de act aditional 2655
TOTAL BL 262012, ACHITAT 105225-2021, </t>
        </r>
      </text>
    </comment>
  </commentList>
</comments>
</file>

<file path=xl/comments3.xml><?xml version="1.0" encoding="utf-8"?>
<comments xmlns="http://schemas.openxmlformats.org/spreadsheetml/2006/main">
  <authors>
    <author>Contabilitate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statii reincarcare, semaforizare, camere video si lab scolar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componenta C15 educatie</t>
        </r>
      </text>
    </comment>
  </commentList>
</comments>
</file>

<file path=xl/comments4.xml><?xml version="1.0" encoding="utf-8"?>
<comments xmlns="http://schemas.openxmlformats.org/spreadsheetml/2006/main">
  <authors>
    <author>Contabilitate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initial 1500
final 2205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platit efectiv 505000
brut 561.111
impozit 10% 56.111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de facut dcerere catre ocol pentru acordare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SE SOLICITA SI SE RETINE IMPOZIT 10%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se retine imp 10%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regularizare 2023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rest de plata 01.01.2024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profit reinvestit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restanta de prins in buget 2024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estimare pierdere 
prins in bugeta diferenta dintre restanta si pierdere 
3015279.47-1471837= 1543442.47
din care achitat 
2024 600000
2025 505000
rest de achitat 438442.47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din fondul de regenerare!</t>
        </r>
      </text>
    </comment>
  </commentList>
</comments>
</file>

<file path=xl/sharedStrings.xml><?xml version="1.0" encoding="utf-8"?>
<sst xmlns="http://schemas.openxmlformats.org/spreadsheetml/2006/main" count="558" uniqueCount="329">
  <si>
    <t>Nr. crt.</t>
  </si>
  <si>
    <t>Sursa venitului</t>
  </si>
  <si>
    <t>Autorităţi executive din care:</t>
  </si>
  <si>
    <t>a</t>
  </si>
  <si>
    <t>Salarii</t>
  </si>
  <si>
    <t>Total</t>
  </si>
  <si>
    <t>TOTAL</t>
  </si>
  <si>
    <t>Sursa cheltuielii</t>
  </si>
  <si>
    <t xml:space="preserve">Salarii </t>
  </si>
  <si>
    <t>Transport rutier 84.02</t>
  </si>
  <si>
    <t>Nr. Crt</t>
  </si>
  <si>
    <t>Inspector Financiar Contabil:</t>
  </si>
  <si>
    <t>Rezerve</t>
  </si>
  <si>
    <t>Studii Plan Urbanistic General (P.U.G.)</t>
  </si>
  <si>
    <t>Sănătate publică (Salarii asistent medical comunitar)</t>
  </si>
  <si>
    <t>Prevenire inundaţii 800106</t>
  </si>
  <si>
    <t>Alimentare cu gaze naturale in localitati 7007</t>
  </si>
  <si>
    <t>Servicii religioase 6706</t>
  </si>
  <si>
    <t>Sport 670501</t>
  </si>
  <si>
    <t>Cămine culturale 670307</t>
  </si>
  <si>
    <t>Bibliotecă 670302</t>
  </si>
  <si>
    <t>Ordine și pază</t>
  </si>
  <si>
    <t>intreţinere parcuri, baze sportive 670503</t>
  </si>
  <si>
    <t>Cărti 2011</t>
  </si>
  <si>
    <t>Alte servicii culturale 6750</t>
  </si>
  <si>
    <t>Salubritate și gestiunea deșeurilor 74.00</t>
  </si>
  <si>
    <t>Iluminat public și electrificări 7006</t>
  </si>
  <si>
    <t>Servicii și dezvoltare publică 70</t>
  </si>
  <si>
    <t>Asistenţă socială în caz de invaliditate 6802</t>
  </si>
  <si>
    <t>Cod indicator</t>
  </si>
  <si>
    <t>04.01</t>
  </si>
  <si>
    <t>04.04</t>
  </si>
  <si>
    <t>Cote defalcate din impozitul pe venit</t>
  </si>
  <si>
    <t>Sume din impozitul pe venit</t>
  </si>
  <si>
    <t>10.01.01</t>
  </si>
  <si>
    <t>20.01.01</t>
  </si>
  <si>
    <t>10.01.12</t>
  </si>
  <si>
    <t>10.01.17</t>
  </si>
  <si>
    <t>10.03.07</t>
  </si>
  <si>
    <t>20.01.02</t>
  </si>
  <si>
    <t>20.01.03</t>
  </si>
  <si>
    <t>20.01.04</t>
  </si>
  <si>
    <t>20.01.05</t>
  </si>
  <si>
    <t>20.01.06</t>
  </si>
  <si>
    <t>20.01.08</t>
  </si>
  <si>
    <t>20.01.30</t>
  </si>
  <si>
    <t>20.05.30</t>
  </si>
  <si>
    <t>20.30.30</t>
  </si>
  <si>
    <t>71.01.30</t>
  </si>
  <si>
    <t>20.06.01</t>
  </si>
  <si>
    <t>20.06.02</t>
  </si>
  <si>
    <t xml:space="preserve">Salarii de bază </t>
  </si>
  <si>
    <t xml:space="preserve">Salarii consilieri </t>
  </si>
  <si>
    <t xml:space="preserve">Indemnizație hrană </t>
  </si>
  <si>
    <t>Contribuția asiguratorie</t>
  </si>
  <si>
    <t xml:space="preserve">Furnituri birou </t>
  </si>
  <si>
    <t xml:space="preserve">Materiale pentru curățenie </t>
  </si>
  <si>
    <t xml:space="preserve">Iluminat sediile primărie Feldru+Nepos </t>
  </si>
  <si>
    <t xml:space="preserve">Apă și salubritate </t>
  </si>
  <si>
    <t xml:space="preserve">Carburanţi </t>
  </si>
  <si>
    <t xml:space="preserve">Piese de schimb </t>
  </si>
  <si>
    <t xml:space="preserve">Telefonie, poștă </t>
  </si>
  <si>
    <t xml:space="preserve">Alte cheltuieli-Asistență soft, Reparații apăratură birotică, diverse taxe, anunturi publicitare, CFP, analiză risc </t>
  </si>
  <si>
    <t xml:space="preserve">Obiecte de inventar </t>
  </si>
  <si>
    <t xml:space="preserve">Deplasări </t>
  </si>
  <si>
    <t xml:space="preserve">Deplasări externe </t>
  </si>
  <si>
    <t>Consultanța și expertiză</t>
  </si>
  <si>
    <t>20.12</t>
  </si>
  <si>
    <t>20.13</t>
  </si>
  <si>
    <t>20.14</t>
  </si>
  <si>
    <t>Pregătire profesională</t>
  </si>
  <si>
    <t xml:space="preserve">Protecţia muncii </t>
  </si>
  <si>
    <t>20.19</t>
  </si>
  <si>
    <t xml:space="preserve">Contribuții ale administrației publice locale la realizarea unor lucrări și servicii de interes public local, in bază unor convenții sau contracte de asociere </t>
  </si>
  <si>
    <t xml:space="preserve">Alte cheltuieli cu bunuri și servicii </t>
  </si>
  <si>
    <t>Reparații curente</t>
  </si>
  <si>
    <t>20.02</t>
  </si>
  <si>
    <t>Asociații și fundații</t>
  </si>
  <si>
    <t>59.11</t>
  </si>
  <si>
    <t>Alte bunuri și servicii 6150</t>
  </si>
  <si>
    <t>20.05.01</t>
  </si>
  <si>
    <t>Telefonie, poștă</t>
  </si>
  <si>
    <t>Obiecte de inventar</t>
  </si>
  <si>
    <t xml:space="preserve">Uniforme </t>
  </si>
  <si>
    <t xml:space="preserve">Alte bunuri și servicii </t>
  </si>
  <si>
    <t>Salarii de bază</t>
  </si>
  <si>
    <t>Indemnizație hrană</t>
  </si>
  <si>
    <t xml:space="preserve">Contribuția asiguratorie </t>
  </si>
  <si>
    <t>Alte bunuri și servicii</t>
  </si>
  <si>
    <t xml:space="preserve">Asociații și fundații </t>
  </si>
  <si>
    <t>20.11</t>
  </si>
  <si>
    <t xml:space="preserve">Apă/canal </t>
  </si>
  <si>
    <t>Materiale curățenie</t>
  </si>
  <si>
    <t xml:space="preserve">Materiale curățenie </t>
  </si>
  <si>
    <t xml:space="preserve">Iluminat </t>
  </si>
  <si>
    <t>Telefon</t>
  </si>
  <si>
    <t>58.04</t>
  </si>
  <si>
    <t xml:space="preserve">Amenajare spații exterioare Cămin Nepos </t>
  </si>
  <si>
    <t>Iluminat bază sportivă, teren fotbal, sală sport</t>
  </si>
  <si>
    <t xml:space="preserve">Cheltuieli apă/canal </t>
  </si>
  <si>
    <t>Asociații și fundații AJF Bistrița Năsăud</t>
  </si>
  <si>
    <t>Apă/canal</t>
  </si>
  <si>
    <t>Susținerea cultelor</t>
  </si>
  <si>
    <t>59.12</t>
  </si>
  <si>
    <t xml:space="preserve">Asociații cotizatii și susținere </t>
  </si>
  <si>
    <t>57.02.01</t>
  </si>
  <si>
    <t>Ajutor social-incălzire 681501</t>
  </si>
  <si>
    <t>Ajutoare de urgenţă 685050</t>
  </si>
  <si>
    <t>Indemnizaţii 680502</t>
  </si>
  <si>
    <t xml:space="preserve">Cheltuieli violență domestică </t>
  </si>
  <si>
    <t xml:space="preserve">Utilităti Iluminat public </t>
  </si>
  <si>
    <t xml:space="preserve">Întreținere </t>
  </si>
  <si>
    <t>Salubritate740501</t>
  </si>
  <si>
    <t>Alte cheltuieli Taxe mediu</t>
  </si>
  <si>
    <t xml:space="preserve">Asociații și fundații ADI deșeuri </t>
  </si>
  <si>
    <t>Combustibil</t>
  </si>
  <si>
    <t xml:space="preserve">Piese auto </t>
  </si>
  <si>
    <t xml:space="preserve">Asociații și fundații ADI canalizare </t>
  </si>
  <si>
    <t>Drumuri 840301</t>
  </si>
  <si>
    <t>Străzi 840303</t>
  </si>
  <si>
    <t xml:space="preserve">Carburanți </t>
  </si>
  <si>
    <t>Piese de schimb</t>
  </si>
  <si>
    <t xml:space="preserve">Alte cheltuieli cu bunurile și servicii </t>
  </si>
  <si>
    <t xml:space="preserve">Drumuri și poduri Reparații curente </t>
  </si>
  <si>
    <t xml:space="preserve">Drumuri forestiere 2 AFIR </t>
  </si>
  <si>
    <t>71.01.01</t>
  </si>
  <si>
    <t xml:space="preserve">Străzi Reparații curente </t>
  </si>
  <si>
    <t>20.30.04</t>
  </si>
  <si>
    <t>Alte acţiuni economice 87.50</t>
  </si>
  <si>
    <t xml:space="preserve">Chirii ANL </t>
  </si>
  <si>
    <t>20</t>
  </si>
  <si>
    <t>55.01.63</t>
  </si>
  <si>
    <t>Materiale 640401</t>
  </si>
  <si>
    <t xml:space="preserve">Finanțare învățământ privat </t>
  </si>
  <si>
    <t>Gradinița cu 3 grupe Nepos AFIR 650301</t>
  </si>
  <si>
    <t>Reabilitare/Modernizare/Extindere școală I-IV Feldru PNDL-II 650302</t>
  </si>
  <si>
    <t>57.02.03</t>
  </si>
  <si>
    <t>50.04</t>
  </si>
  <si>
    <t>Asistență socială-tichete 6550</t>
  </si>
  <si>
    <t>CES 650401</t>
  </si>
  <si>
    <t xml:space="preserve">Învăţământ 65.02 </t>
  </si>
  <si>
    <t>Capitol</t>
  </si>
  <si>
    <t>Denumire obiectiv</t>
  </si>
  <si>
    <t>Sursa de finanțare</t>
  </si>
  <si>
    <t>Sume alocate din BL anul curent</t>
  </si>
  <si>
    <t>Sume din excedentul BL</t>
  </si>
  <si>
    <t>Arhivă primărie</t>
  </si>
  <si>
    <t>Achiziție/montare centrală termică primărie și schimbări instalații interioare</t>
  </si>
  <si>
    <t xml:space="preserve">Întreținere și reparații </t>
  </si>
  <si>
    <t xml:space="preserve">Extindere rețea de iluminat public Nepos </t>
  </si>
  <si>
    <t>Canalizare 7406</t>
  </si>
  <si>
    <t xml:space="preserve">Sponsorizare carte </t>
  </si>
  <si>
    <t>59.22</t>
  </si>
  <si>
    <t xml:space="preserve">Telefonie, camere deșeuri </t>
  </si>
  <si>
    <t>Construire și dotare dispensar uman Feldru</t>
  </si>
  <si>
    <t>Proiect integrat componentă C10PNRR</t>
  </si>
  <si>
    <t>Fond de rezervă bugetară</t>
  </si>
  <si>
    <t>2019 restanta in 2020</t>
  </si>
  <si>
    <t>buget 2020</t>
  </si>
  <si>
    <t>rec anaf</t>
  </si>
  <si>
    <t>silvomediu</t>
  </si>
  <si>
    <t>venituri vanzari masa lemnoasa</t>
  </si>
  <si>
    <t>incasari</t>
  </si>
  <si>
    <t>restanta de reportat</t>
  </si>
  <si>
    <t>buget 2021</t>
  </si>
  <si>
    <t>ocol</t>
  </si>
  <si>
    <t>apia</t>
  </si>
  <si>
    <t>buget 2022</t>
  </si>
  <si>
    <t>buget 2023</t>
  </si>
  <si>
    <t>regulariz</t>
  </si>
  <si>
    <t>Modenizare străzi de interes local în comuna Feldru, Anghel Saligny, LOT 1</t>
  </si>
  <si>
    <t>Modenizare străzi de interes local în comuna Feldru, Anghel Saligny, LOT 2</t>
  </si>
  <si>
    <t>Extindere rețea de Canalizare Nepos Anghel Saligny</t>
  </si>
  <si>
    <t>virat 2022</t>
  </si>
  <si>
    <t>regularizare 2021</t>
  </si>
  <si>
    <t>restanta 2020</t>
  </si>
  <si>
    <t>rest 31.12.2022</t>
  </si>
  <si>
    <t>regularizare 2022</t>
  </si>
  <si>
    <t>restanta 2021</t>
  </si>
  <si>
    <t>achitat ian 2023</t>
  </si>
  <si>
    <t>rest de incasat 16.01.2023</t>
  </si>
  <si>
    <t>fond de drum 2022</t>
  </si>
  <si>
    <t>fond de regenerare</t>
  </si>
  <si>
    <t>est 2023</t>
  </si>
  <si>
    <t>rest 2022</t>
  </si>
  <si>
    <t>Autorizație ISU și Reabilitare acoperiș Cămin cultural Feldru</t>
  </si>
  <si>
    <t xml:space="preserve">Extindere rețele electrice în Nepos </t>
  </si>
  <si>
    <t>SF+PT+Avize Capelă Feldru</t>
  </si>
  <si>
    <t>Echipamente protecție</t>
  </si>
  <si>
    <t xml:space="preserve">Alte chelt cu bunuri și servicii </t>
  </si>
  <si>
    <t>Consolidare drum în zona instabilă Decebal</t>
  </si>
  <si>
    <t>20.20</t>
  </si>
  <si>
    <t>Dotare cu mobilier, materiale didactice și echipamente digitale ale Liceului Tehnologic Feldru PNRR 650401</t>
  </si>
  <si>
    <t>AFM</t>
  </si>
  <si>
    <t>Parc panouri fotovoltaice</t>
  </si>
  <si>
    <t>rest de incasat</t>
  </si>
  <si>
    <t>data</t>
  </si>
  <si>
    <t>regularizari</t>
  </si>
  <si>
    <t>estimari</t>
  </si>
  <si>
    <t>propuneri 2023</t>
  </si>
  <si>
    <t>restante</t>
  </si>
  <si>
    <t>TABEL CHELTUIELI ANUL TRECUT</t>
  </si>
  <si>
    <t xml:space="preserve">DENUMIRE </t>
  </si>
  <si>
    <t>SUMA</t>
  </si>
  <si>
    <t>ALOCPRIM SOFT</t>
  </si>
  <si>
    <t>ACTIV CONTROLLING</t>
  </si>
  <si>
    <t>LINUXSHIP</t>
  </si>
  <si>
    <t>PROSOFT EXPERT</t>
  </si>
  <si>
    <t>MK BLACK STUDIO SRL</t>
  </si>
  <si>
    <t>SC TURISM SOMES EVENT SRL</t>
  </si>
  <si>
    <t>PATRYON INVEST</t>
  </si>
  <si>
    <t>PSSM CUANTO SRL</t>
  </si>
  <si>
    <t>PROTECTIE SI PAZA BISTRITA NASAUD SRL</t>
  </si>
  <si>
    <t>TEVEFAMROTAM</t>
  </si>
  <si>
    <t>RASUNETUL MEDIA SRL</t>
  </si>
  <si>
    <t>DESTINE BROKER DE ASIGURARE 51</t>
  </si>
  <si>
    <t>TRANSILVANIA BROKER DE ASIGURARE SA 51</t>
  </si>
  <si>
    <t>II MOLDOVAN ELENA CRINA</t>
  </si>
  <si>
    <t>LTM AQUA TOP</t>
  </si>
  <si>
    <t>SOLD 2023</t>
  </si>
  <si>
    <t xml:space="preserve">Asociații și fundații ADI Gaze naturale Rebra-Rebrisoara-Feldru </t>
  </si>
  <si>
    <t>Burse</t>
  </si>
  <si>
    <t>59.01</t>
  </si>
  <si>
    <t>Remorcă pentru tractor</t>
  </si>
  <si>
    <t>T1</t>
  </si>
  <si>
    <t>Lucrări capelă Feldru</t>
  </si>
  <si>
    <t>Amenajare drumuri agricole în comuna Feldru-Plan Național Strategic PNS</t>
  </si>
  <si>
    <t>ANEXA PROIECT BUGET 2024</t>
  </si>
  <si>
    <t xml:space="preserve">LISTA INVESTIȚII 2024 </t>
  </si>
  <si>
    <t>Propuneri 2024</t>
  </si>
  <si>
    <t>Proiect Stații Incărcare vehicule electrice AFM 7050</t>
  </si>
  <si>
    <t>AFIR</t>
  </si>
  <si>
    <t>PNDL</t>
  </si>
  <si>
    <t>PNRR</t>
  </si>
  <si>
    <t>Anghel Saligny</t>
  </si>
  <si>
    <t xml:space="preserve">Sume din fonduri UE, guvernamentale </t>
  </si>
  <si>
    <t xml:space="preserve">Vouchere de vacanță </t>
  </si>
  <si>
    <t>10.02.06</t>
  </si>
  <si>
    <t>Amenajare teren și trotuare Valea Sunătorii-Nepos</t>
  </si>
  <si>
    <t>TRIMESTRE</t>
  </si>
  <si>
    <t>T2</t>
  </si>
  <si>
    <t>T3</t>
  </si>
  <si>
    <t>T4</t>
  </si>
  <si>
    <t>ANGHEL SALIGNY</t>
  </si>
  <si>
    <t>650401/60</t>
  </si>
  <si>
    <t>650401/61</t>
  </si>
  <si>
    <t>650401/710130</t>
  </si>
  <si>
    <t>Alte servicii publice generale 54.02.50</t>
  </si>
  <si>
    <t>Protectie civila 6105</t>
  </si>
  <si>
    <t>Abdelwahab Diana Maria</t>
  </si>
  <si>
    <t>Impozitul pe venitul din transferuri imobiliare</t>
  </si>
  <si>
    <t>03.18</t>
  </si>
  <si>
    <t>Sume din impozitul pe venit- Consiliul Județean</t>
  </si>
  <si>
    <t>04.05</t>
  </si>
  <si>
    <t>Impozite și taxe pe clădiri</t>
  </si>
  <si>
    <t>07.01</t>
  </si>
  <si>
    <t>Impozitele și taxele pe teren</t>
  </si>
  <si>
    <t>07.02</t>
  </si>
  <si>
    <t>Taxe judiciare de timbru</t>
  </si>
  <si>
    <t>07.03</t>
  </si>
  <si>
    <t>Sume defalcate din TVA pentru finanţarea cheltuielilor descentralizate – se acordă la nivelul cheltuielilor</t>
  </si>
  <si>
    <t>11.02</t>
  </si>
  <si>
    <t>Sume defalcate TVA pentru echilibrare</t>
  </si>
  <si>
    <t>11.06</t>
  </si>
  <si>
    <t>Sume defalcate din TVA pentru finanțare învățământ privat</t>
  </si>
  <si>
    <t>11.09</t>
  </si>
  <si>
    <t>Taxe pe utilizarea mijloacelor de transport</t>
  </si>
  <si>
    <t>16.02</t>
  </si>
  <si>
    <t>Alte taxe</t>
  </si>
  <si>
    <t>16.50</t>
  </si>
  <si>
    <t>18.50</t>
  </si>
  <si>
    <t>Venituri de la păduri</t>
  </si>
  <si>
    <t>30.01</t>
  </si>
  <si>
    <t xml:space="preserve">Concesiuni </t>
  </si>
  <si>
    <t>30.05</t>
  </si>
  <si>
    <t>Inchirieri</t>
  </si>
  <si>
    <t>33.50</t>
  </si>
  <si>
    <t>Venituri din amenzi</t>
  </si>
  <si>
    <t>35.01</t>
  </si>
  <si>
    <t>Taxe speciale</t>
  </si>
  <si>
    <t>36.06</t>
  </si>
  <si>
    <t>Alte venituri (piaţă, sală  de sport, alte servicii domeniu public)</t>
  </si>
  <si>
    <t>36.50</t>
  </si>
  <si>
    <t xml:space="preserve">Subventii ajutor incălzire </t>
  </si>
  <si>
    <t>42.34</t>
  </si>
  <si>
    <t>Subvenţii pentru finanţarea sănătăţii</t>
  </si>
  <si>
    <t>42.41</t>
  </si>
  <si>
    <t>Subvenții APIA</t>
  </si>
  <si>
    <t>42.42</t>
  </si>
  <si>
    <t>Sume primite prin PNDL</t>
  </si>
  <si>
    <t>42.65</t>
  </si>
  <si>
    <t>Sume AFIR, finanțare națională+TVA</t>
  </si>
  <si>
    <t>43.31</t>
  </si>
  <si>
    <t>43.44</t>
  </si>
  <si>
    <t>Sume primite prin AFIR</t>
  </si>
  <si>
    <t>48.04</t>
  </si>
  <si>
    <t>Subvenții de la bugetul de stat pentru Programul Național de investiții Anghel Saligny</t>
  </si>
  <si>
    <t>42.87</t>
  </si>
  <si>
    <t>Fonduri europene nerambrursabile PNRR</t>
  </si>
  <si>
    <t>42.88.01</t>
  </si>
  <si>
    <t>Sume aferente TVA PNRR</t>
  </si>
  <si>
    <t>42.88.03</t>
  </si>
  <si>
    <t xml:space="preserve">Alocări din fonduri PNRR aferente împrumuturi </t>
  </si>
  <si>
    <t>42.89.01</t>
  </si>
  <si>
    <t xml:space="preserve">Sume aferente TVA </t>
  </si>
  <si>
    <t>42.89.03</t>
  </si>
  <si>
    <t xml:space="preserve">RAPORT PRIVIND EXECUŢIA BUGETULUI </t>
  </si>
  <si>
    <t>pentru trimestrul IV anul 2024</t>
  </si>
  <si>
    <t>Pe surse de venituri situaţia se prezintă astfel:</t>
  </si>
  <si>
    <t>Prevederi bugetare</t>
  </si>
  <si>
    <t>%</t>
  </si>
  <si>
    <t>Realizat Trim IV</t>
  </si>
  <si>
    <t xml:space="preserve">Impozite </t>
  </si>
  <si>
    <t>Fonduri guvernamentale</t>
  </si>
  <si>
    <t xml:space="preserve">Fonduri externe </t>
  </si>
  <si>
    <t>Investiții</t>
  </si>
  <si>
    <t>60, 61</t>
  </si>
  <si>
    <t>60</t>
  </si>
  <si>
    <t>Prefinanţare</t>
  </si>
  <si>
    <t>45.49.03</t>
  </si>
  <si>
    <t>Recuperare prejudicii ani precedenți</t>
  </si>
  <si>
    <t>85.01.01</t>
  </si>
  <si>
    <t>sold 2022</t>
  </si>
  <si>
    <t>plati</t>
  </si>
  <si>
    <t>sold final</t>
  </si>
  <si>
    <t>sold 2023</t>
  </si>
  <si>
    <t>sold 2024</t>
  </si>
  <si>
    <t>de prins buget 2023</t>
  </si>
  <si>
    <t>La sfârşitul trimestrului IV al anului 2024 se înregistrează un excedent in sumă de 1.081 mii 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</si>
</sst>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Font="1" applyFill="1"/>
    <xf numFmtId="0" fontId="1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top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1" fillId="0" borderId="0" xfId="0" applyFont="1" applyFill="1"/>
    <xf numFmtId="0" fontId="1" fillId="0" borderId="0" xfId="0" applyFont="1" applyAlignment="1">
      <alignment horizontal="justify" vertical="top"/>
    </xf>
    <xf numFmtId="0" fontId="0" fillId="0" borderId="0" xfId="0" applyAlignment="1">
      <alignment vertical="center"/>
    </xf>
    <xf numFmtId="0" fontId="0" fillId="0" borderId="0" xfId="0" applyBorder="1"/>
    <xf numFmtId="1" fontId="0" fillId="0" borderId="0" xfId="0" applyNumberFormat="1" applyFill="1"/>
    <xf numFmtId="0" fontId="6" fillId="0" borderId="1" xfId="0" applyFont="1" applyBorder="1"/>
    <xf numFmtId="0" fontId="1" fillId="0" borderId="0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9" fontId="1" fillId="0" borderId="0" xfId="0" applyNumberFormat="1" applyFont="1" applyFill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justify" vertical="top"/>
    </xf>
    <xf numFmtId="0" fontId="0" fillId="0" borderId="1" xfId="0" applyBorder="1"/>
    <xf numFmtId="49" fontId="1" fillId="0" borderId="1" xfId="0" applyNumberFormat="1" applyFont="1" applyFill="1" applyBorder="1" applyAlignment="1">
      <alignment horizontal="justify" vertical="center"/>
    </xf>
    <xf numFmtId="49" fontId="5" fillId="0" borderId="1" xfId="0" applyNumberFormat="1" applyFont="1" applyBorder="1" applyAlignment="1">
      <alignment horizontal="justify" vertical="top"/>
    </xf>
    <xf numFmtId="49" fontId="5" fillId="0" borderId="1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center"/>
    </xf>
    <xf numFmtId="1" fontId="1" fillId="0" borderId="5" xfId="0" applyNumberFormat="1" applyFont="1" applyFill="1" applyBorder="1"/>
    <xf numFmtId="0" fontId="1" fillId="0" borderId="6" xfId="0" applyFont="1" applyFill="1" applyBorder="1" applyAlignment="1">
      <alignment horizontal="justify" vertical="top"/>
    </xf>
    <xf numFmtId="49" fontId="1" fillId="0" borderId="6" xfId="0" applyNumberFormat="1" applyFont="1" applyFill="1" applyBorder="1" applyAlignment="1">
      <alignment horizontal="justify" vertical="top"/>
    </xf>
    <xf numFmtId="49" fontId="2" fillId="0" borderId="1" xfId="0" applyNumberFormat="1" applyFont="1" applyFill="1" applyBorder="1" applyAlignment="1">
      <alignment horizontal="justify" vertical="top"/>
    </xf>
    <xf numFmtId="49" fontId="5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49" fontId="5" fillId="0" borderId="1" xfId="0" applyNumberFormat="1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1" fontId="1" fillId="0" borderId="0" xfId="0" applyNumberFormat="1" applyFont="1" applyFill="1" applyBorder="1"/>
    <xf numFmtId="1" fontId="0" fillId="0" borderId="0" xfId="0" applyNumberFormat="1"/>
    <xf numFmtId="2" fontId="1" fillId="0" borderId="0" xfId="0" applyNumberFormat="1" applyFont="1"/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Fill="1" applyBorder="1"/>
    <xf numFmtId="49" fontId="5" fillId="0" borderId="1" xfId="0" applyNumberFormat="1" applyFont="1" applyFill="1" applyBorder="1" applyAlignment="1">
      <alignment horizontal="justify" vertical="center" wrapText="1"/>
    </xf>
    <xf numFmtId="2" fontId="0" fillId="0" borderId="0" xfId="0" applyNumberFormat="1" applyFill="1"/>
    <xf numFmtId="2" fontId="1" fillId="0" borderId="6" xfId="0" applyNumberFormat="1" applyFont="1" applyFill="1" applyBorder="1"/>
    <xf numFmtId="0" fontId="0" fillId="2" borderId="0" xfId="0" applyFill="1" applyAlignment="1">
      <alignment vertical="center" wrapText="1"/>
    </xf>
    <xf numFmtId="14" fontId="0" fillId="0" borderId="0" xfId="0" applyNumberFormat="1"/>
    <xf numFmtId="0" fontId="0" fillId="5" borderId="0" xfId="0" applyFill="1"/>
    <xf numFmtId="0" fontId="0" fillId="5" borderId="0" xfId="0" applyNumberFormat="1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1" fontId="0" fillId="0" borderId="5" xfId="0" applyNumberFormat="1" applyFill="1" applyBorder="1"/>
    <xf numFmtId="0" fontId="9" fillId="0" borderId="0" xfId="0" applyFont="1"/>
    <xf numFmtId="0" fontId="10" fillId="2" borderId="1" xfId="0" applyFont="1" applyFill="1" applyBorder="1"/>
    <xf numFmtId="0" fontId="7" fillId="2" borderId="1" xfId="0" applyFont="1" applyFill="1" applyBorder="1"/>
    <xf numFmtId="0" fontId="9" fillId="0" borderId="1" xfId="0" applyFont="1" applyBorder="1"/>
    <xf numFmtId="0" fontId="9" fillId="6" borderId="1" xfId="0" applyFont="1" applyFill="1" applyBorder="1"/>
    <xf numFmtId="0" fontId="6" fillId="6" borderId="1" xfId="0" applyFont="1" applyFill="1" applyBorder="1"/>
    <xf numFmtId="0" fontId="9" fillId="0" borderId="0" xfId="0" applyFont="1" applyBorder="1"/>
    <xf numFmtId="0" fontId="0" fillId="0" borderId="0" xfId="0" applyFill="1" applyAlignment="1"/>
    <xf numFmtId="2" fontId="0" fillId="3" borderId="10" xfId="0" applyNumberForma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2" xfId="0" applyBorder="1" applyAlignment="1">
      <alignment vertical="center" wrapText="1"/>
    </xf>
    <xf numFmtId="2" fontId="0" fillId="0" borderId="3" xfId="0" applyNumberFormat="1" applyBorder="1"/>
    <xf numFmtId="0" fontId="0" fillId="0" borderId="9" xfId="0" applyBorder="1" applyAlignment="1">
      <alignment vertical="center" wrapText="1"/>
    </xf>
    <xf numFmtId="2" fontId="0" fillId="0" borderId="6" xfId="0" applyNumberFormat="1" applyBorder="1"/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1" fontId="0" fillId="0" borderId="5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9" fontId="0" fillId="0" borderId="0" xfId="0" applyNumberFormat="1"/>
    <xf numFmtId="0" fontId="11" fillId="0" borderId="0" xfId="0" applyFont="1" applyFill="1" applyBorder="1"/>
    <xf numFmtId="0" fontId="0" fillId="0" borderId="5" xfId="0" applyFill="1" applyBorder="1"/>
    <xf numFmtId="0" fontId="0" fillId="0" borderId="0" xfId="0" applyFill="1" applyAlignment="1">
      <alignment horizontal="center" vertical="center"/>
    </xf>
    <xf numFmtId="1" fontId="1" fillId="0" borderId="7" xfId="0" applyNumberFormat="1" applyFont="1" applyFill="1" applyBorder="1"/>
    <xf numFmtId="49" fontId="13" fillId="0" borderId="1" xfId="0" applyNumberFormat="1" applyFont="1" applyFill="1" applyBorder="1" applyAlignment="1">
      <alignment horizontal="justify" vertical="center"/>
    </xf>
    <xf numFmtId="49" fontId="14" fillId="0" borderId="1" xfId="0" applyNumberFormat="1" applyFont="1" applyBorder="1" applyAlignment="1">
      <alignment horizontal="justify" vertical="top"/>
    </xf>
    <xf numFmtId="49" fontId="14" fillId="0" borderId="1" xfId="0" applyNumberFormat="1" applyFont="1" applyFill="1" applyBorder="1" applyAlignment="1">
      <alignment horizontal="justify" vertical="center" wrapText="1"/>
    </xf>
    <xf numFmtId="0" fontId="12" fillId="0" borderId="6" xfId="0" applyFont="1" applyBorder="1"/>
    <xf numFmtId="49" fontId="14" fillId="0" borderId="1" xfId="0" applyNumberFormat="1" applyFont="1" applyBorder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/>
    <xf numFmtId="0" fontId="0" fillId="0" borderId="18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9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15" fillId="0" borderId="3" xfId="0" applyFont="1" applyBorder="1" applyAlignment="1">
      <alignment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5" xfId="0" applyFont="1" applyBorder="1"/>
    <xf numFmtId="0" fontId="15" fillId="0" borderId="6" xfId="0" applyFont="1" applyBorder="1" applyAlignment="1">
      <alignment vertical="center" wrapText="1"/>
    </xf>
    <xf numFmtId="0" fontId="15" fillId="0" borderId="6" xfId="0" applyFont="1" applyBorder="1"/>
    <xf numFmtId="0" fontId="15" fillId="0" borderId="7" xfId="0" applyFont="1" applyBorder="1"/>
    <xf numFmtId="0" fontId="15" fillId="0" borderId="11" xfId="0" applyFont="1" applyBorder="1" applyAlignment="1">
      <alignment horizontal="left"/>
    </xf>
    <xf numFmtId="0" fontId="15" fillId="0" borderId="11" xfId="0" applyFont="1" applyBorder="1"/>
    <xf numFmtId="0" fontId="15" fillId="0" borderId="18" xfId="0" applyFont="1" applyBorder="1"/>
    <xf numFmtId="0" fontId="15" fillId="0" borderId="10" xfId="0" applyFont="1" applyBorder="1"/>
    <xf numFmtId="0" fontId="15" fillId="0" borderId="19" xfId="0" applyFont="1" applyBorder="1"/>
    <xf numFmtId="0" fontId="16" fillId="0" borderId="10" xfId="0" applyFont="1" applyBorder="1"/>
    <xf numFmtId="0" fontId="16" fillId="0" borderId="19" xfId="0" applyFont="1" applyBorder="1"/>
    <xf numFmtId="0" fontId="16" fillId="0" borderId="1" xfId="0" applyFont="1" applyBorder="1"/>
    <xf numFmtId="0" fontId="16" fillId="0" borderId="5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1" xfId="0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1" xfId="0" applyFont="1" applyBorder="1" applyAlignment="1">
      <alignment horizontal="justify" vertical="top"/>
    </xf>
    <xf numFmtId="1" fontId="13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Fill="1" applyBorder="1" applyAlignment="1">
      <alignment horizontal="justify" vertical="top"/>
    </xf>
    <xf numFmtId="0" fontId="14" fillId="0" borderId="1" xfId="0" applyFont="1" applyBorder="1" applyAlignment="1">
      <alignment horizontal="justify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1" fontId="13" fillId="0" borderId="1" xfId="0" applyNumberFormat="1" applyFont="1" applyBorder="1" applyAlignment="1">
      <alignment vertical="center"/>
    </xf>
    <xf numFmtId="1" fontId="12" fillId="0" borderId="1" xfId="0" applyNumberFormat="1" applyFont="1" applyFill="1" applyBorder="1"/>
    <xf numFmtId="0" fontId="13" fillId="0" borderId="1" xfId="0" applyFont="1" applyBorder="1"/>
    <xf numFmtId="0" fontId="13" fillId="0" borderId="5" xfId="0" applyFont="1" applyBorder="1"/>
    <xf numFmtId="0" fontId="13" fillId="0" borderId="9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justify" vertical="top"/>
    </xf>
    <xf numFmtId="1" fontId="12" fillId="0" borderId="6" xfId="0" applyNumberFormat="1" applyFont="1" applyBorder="1"/>
    <xf numFmtId="0" fontId="12" fillId="0" borderId="7" xfId="0" applyFont="1" applyBorder="1"/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justify" vertical="top"/>
    </xf>
    <xf numFmtId="1" fontId="1" fillId="0" borderId="0" xfId="0" applyNumberFormat="1" applyFont="1" applyFill="1" applyAlignment="1">
      <alignment horizontal="justify" vertical="top"/>
    </xf>
    <xf numFmtId="2" fontId="0" fillId="2" borderId="0" xfId="0" applyNumberFormat="1" applyFill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Fill="1"/>
    <xf numFmtId="2" fontId="1" fillId="0" borderId="0" xfId="0" applyNumberFormat="1" applyFont="1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" fontId="1" fillId="0" borderId="1" xfId="0" applyNumberFormat="1" applyFont="1" applyFill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1" fontId="0" fillId="0" borderId="1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NumberFormat="1" applyFill="1"/>
    <xf numFmtId="0" fontId="0" fillId="0" borderId="32" xfId="0" applyBorder="1"/>
    <xf numFmtId="0" fontId="0" fillId="0" borderId="34" xfId="0" applyBorder="1"/>
    <xf numFmtId="2" fontId="0" fillId="0" borderId="35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/>
    <xf numFmtId="0" fontId="0" fillId="0" borderId="35" xfId="0" applyBorder="1"/>
    <xf numFmtId="0" fontId="0" fillId="0" borderId="33" xfId="0" applyBorder="1"/>
    <xf numFmtId="2" fontId="0" fillId="0" borderId="1" xfId="0" applyNumberFormat="1" applyBorder="1" applyAlignment="1">
      <alignment vertical="center"/>
    </xf>
    <xf numFmtId="1" fontId="1" fillId="0" borderId="36" xfId="0" applyNumberFormat="1" applyFont="1" applyFill="1" applyBorder="1"/>
    <xf numFmtId="2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/>
    <xf numFmtId="1" fontId="0" fillId="0" borderId="1" xfId="0" applyNumberFormat="1" applyFont="1" applyFill="1" applyBorder="1"/>
    <xf numFmtId="0" fontId="0" fillId="0" borderId="8" xfId="0" applyFill="1" applyBorder="1"/>
    <xf numFmtId="1" fontId="0" fillId="0" borderId="7" xfId="0" applyNumberFormat="1" applyFill="1" applyBorder="1"/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153274" cy="1297919"/>
    <xdr:sp macro="" textlink="">
      <xdr:nvSpPr>
        <xdr:cNvPr id="7" name="TextBox 6"/>
        <xdr:cNvSpPr txBox="1"/>
      </xdr:nvSpPr>
      <xdr:spPr>
        <a:xfrm>
          <a:off x="0" y="571500"/>
          <a:ext cx="7153274" cy="129791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Venituri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Pentru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trimestrul IV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anul </a:t>
          </a:r>
          <a:r>
            <a:rPr kumimoji="0" lang="ro-RO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20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24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s-a prevăzut a se î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ncasa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suma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22.738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mii lei la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impozite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şi s-a încasat suma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21.211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mii lei, în proporţie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93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%. Acest fapt se datorează următorului aspect: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Colectarea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î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 grad ridicat a impozitelor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ș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 taxelor locale precum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ș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î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ncas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ă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rilor din impozit pe venit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ș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 sume din TVA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S-a prevăzut a se încasa suma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25.123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mii lei din fonduri guvernamentale nerambursabile, în fapt s-au încasat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6.551 mii lei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;  iar din fonduri externe nerambursabile s-a prevazut suma de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9.774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mii lei iar in fapt  s-a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 incasat  3.178 mii lei.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7172324" cy="2503506"/>
    <xdr:sp macro="" textlink="">
      <xdr:nvSpPr>
        <xdr:cNvPr id="9" name="TextBox 8"/>
        <xdr:cNvSpPr txBox="1"/>
      </xdr:nvSpPr>
      <xdr:spPr>
        <a:xfrm>
          <a:off x="0" y="10467975"/>
          <a:ext cx="7172324" cy="250350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Cheltuieli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Pentru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trimestrul IV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anul </a:t>
          </a:r>
          <a:r>
            <a:rPr kumimoji="0" lang="ro-RO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20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24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s-au prevazut cheltuieli in sumă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59.054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mii lei, în fapt  s-a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cheltuit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suma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28.659 mii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lei datorită: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Plăţilor efectuate la nivelul cheltuielilor efective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Nefinalizarea sau neînceperea unor lucrări de investiţii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Situația se prezinta astfel: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Cheltuieli  cu salariile pentru personalul de la: Primărie, Asistenți Personali, Cămin,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Capel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ă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Asistent comunitar sunt în sumă de :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6.056.000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lei;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Cheltuielile cu bunurile, intreținerea și reparațiile sunt în sumă de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6.810.000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lei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Cheltuie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 cu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finan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ț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are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î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nva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ță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â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nt privat,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burse , îndemnizații, ajutoare de urgență, activități culturale, susținerea cultelor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4.875.000 lei;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Execuția  investițiilor este în sumă de: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10.918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.000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ro-R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lei;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0"/>
  <sheetViews>
    <sheetView tabSelected="1" topLeftCell="A43" zoomScaleNormal="100" workbookViewId="0">
      <selection activeCell="J64" sqref="J64"/>
    </sheetView>
  </sheetViews>
  <sheetFormatPr defaultRowHeight="15" x14ac:dyDescent="0.25"/>
  <cols>
    <col min="1" max="1" width="6.85546875" style="41" customWidth="1"/>
    <col min="2" max="2" width="55.42578125" style="8" customWidth="1"/>
    <col min="3" max="3" width="11.42578125" style="8" customWidth="1"/>
    <col min="4" max="4" width="10.7109375" style="1" customWidth="1"/>
    <col min="5" max="5" width="9.140625" style="1"/>
    <col min="6" max="6" width="10.5703125" style="1" customWidth="1"/>
    <col min="7" max="7" width="9.140625" style="1"/>
    <col min="8" max="8" width="9.140625" style="68"/>
    <col min="9" max="9" width="9.42578125" style="68" customWidth="1"/>
    <col min="10" max="10" width="10.140625" style="88" bestFit="1" customWidth="1"/>
    <col min="11" max="11" width="9.140625" style="1"/>
    <col min="12" max="12" width="9.140625" style="68"/>
    <col min="13" max="16384" width="9.140625" style="1"/>
  </cols>
  <sheetData>
    <row r="1" spans="1:14" x14ac:dyDescent="0.25">
      <c r="A1" s="225" t="s">
        <v>306</v>
      </c>
      <c r="B1" s="225"/>
      <c r="C1" s="225"/>
      <c r="D1" s="77"/>
    </row>
    <row r="2" spans="1:14" x14ac:dyDescent="0.25">
      <c r="A2" s="225" t="s">
        <v>307</v>
      </c>
      <c r="B2" s="225"/>
      <c r="C2" s="225"/>
      <c r="D2" s="225"/>
      <c r="E2" s="225"/>
      <c r="F2" s="225"/>
    </row>
    <row r="3" spans="1:14" x14ac:dyDescent="0.25">
      <c r="A3" s="50"/>
      <c r="B3" s="50"/>
      <c r="C3" s="50"/>
      <c r="D3" s="50"/>
    </row>
    <row r="4" spans="1:14" x14ac:dyDescent="0.25">
      <c r="A4" s="68"/>
      <c r="B4" s="68"/>
      <c r="C4" s="68"/>
      <c r="D4" s="68"/>
    </row>
    <row r="5" spans="1:14" x14ac:dyDescent="0.25">
      <c r="A5" s="68"/>
      <c r="B5" s="68"/>
      <c r="C5" s="68"/>
      <c r="D5" s="68"/>
    </row>
    <row r="6" spans="1:14" x14ac:dyDescent="0.25">
      <c r="A6" s="68"/>
      <c r="B6" s="68"/>
      <c r="C6" s="68"/>
      <c r="D6" s="68"/>
    </row>
    <row r="7" spans="1:14" ht="15.75" customHeight="1" x14ac:dyDescent="0.25">
      <c r="A7" s="68"/>
      <c r="B7" s="68"/>
      <c r="C7" s="68"/>
      <c r="D7" s="68"/>
    </row>
    <row r="8" spans="1:14" ht="15.75" customHeight="1" x14ac:dyDescent="0.25">
      <c r="A8" s="68"/>
      <c r="B8" s="68"/>
      <c r="C8" s="68"/>
      <c r="D8" s="68"/>
    </row>
    <row r="9" spans="1:14" x14ac:dyDescent="0.25">
      <c r="A9" s="50"/>
      <c r="B9" s="50"/>
      <c r="C9" s="50"/>
      <c r="D9" s="50"/>
    </row>
    <row r="10" spans="1:14" ht="13.5" customHeight="1" x14ac:dyDescent="0.25">
      <c r="A10" s="42"/>
    </row>
    <row r="11" spans="1:14" ht="13.5" customHeight="1" thickBot="1" x14ac:dyDescent="0.3">
      <c r="A11" s="194"/>
      <c r="B11" s="194" t="s">
        <v>308</v>
      </c>
      <c r="C11" s="21"/>
    </row>
    <row r="12" spans="1:14" ht="30" x14ac:dyDescent="0.25">
      <c r="A12" s="43" t="s">
        <v>0</v>
      </c>
      <c r="B12" s="31" t="s">
        <v>1</v>
      </c>
      <c r="C12" s="31" t="s">
        <v>29</v>
      </c>
      <c r="D12" s="195" t="s">
        <v>309</v>
      </c>
      <c r="E12" s="196" t="s">
        <v>311</v>
      </c>
      <c r="F12" s="197" t="s">
        <v>310</v>
      </c>
      <c r="H12" s="93"/>
      <c r="I12" s="93"/>
      <c r="J12" s="94"/>
      <c r="K12" s="59"/>
      <c r="L12" s="93"/>
      <c r="M12" s="59"/>
      <c r="N12" s="59"/>
    </row>
    <row r="13" spans="1:14" x14ac:dyDescent="0.25">
      <c r="A13" s="40">
        <v>1</v>
      </c>
      <c r="B13" s="2" t="s">
        <v>250</v>
      </c>
      <c r="C13" s="10" t="s">
        <v>251</v>
      </c>
      <c r="D13" s="205">
        <v>22</v>
      </c>
      <c r="E13" s="205">
        <v>24.157</v>
      </c>
      <c r="F13" s="69">
        <f>E13/D13*100</f>
        <v>109.80454545454546</v>
      </c>
      <c r="H13" s="93"/>
      <c r="I13" s="93"/>
      <c r="J13" s="94"/>
      <c r="K13" s="59"/>
      <c r="L13" s="93"/>
      <c r="M13" s="59"/>
      <c r="N13" s="59"/>
    </row>
    <row r="14" spans="1:14" x14ac:dyDescent="0.25">
      <c r="A14" s="40">
        <v>2</v>
      </c>
      <c r="B14" s="2" t="s">
        <v>32</v>
      </c>
      <c r="C14" s="10" t="s">
        <v>30</v>
      </c>
      <c r="D14" s="205">
        <v>1359</v>
      </c>
      <c r="E14" s="205">
        <v>1358.075</v>
      </c>
      <c r="F14" s="69">
        <f t="shared" ref="F14:F44" si="0">E14/D14*100</f>
        <v>99.931935246504793</v>
      </c>
      <c r="H14" s="93"/>
      <c r="I14" s="93"/>
      <c r="J14" s="94"/>
      <c r="K14" s="59"/>
      <c r="L14" s="93"/>
      <c r="M14" s="59"/>
      <c r="N14" s="59"/>
    </row>
    <row r="15" spans="1:14" x14ac:dyDescent="0.25">
      <c r="A15" s="40">
        <v>3</v>
      </c>
      <c r="B15" s="2" t="s">
        <v>33</v>
      </c>
      <c r="C15" s="10" t="s">
        <v>31</v>
      </c>
      <c r="D15" s="206">
        <v>1522.09</v>
      </c>
      <c r="E15" s="205">
        <v>1522.085</v>
      </c>
      <c r="F15" s="69">
        <f t="shared" si="0"/>
        <v>99.999671504313156</v>
      </c>
      <c r="H15" s="227"/>
      <c r="I15" s="186"/>
      <c r="J15" s="224"/>
      <c r="K15" s="91"/>
      <c r="L15" s="224"/>
      <c r="M15" s="59"/>
      <c r="N15" s="59"/>
    </row>
    <row r="16" spans="1:14" x14ac:dyDescent="0.25">
      <c r="A16" s="40">
        <v>4</v>
      </c>
      <c r="B16" s="10" t="s">
        <v>252</v>
      </c>
      <c r="C16" s="10" t="s">
        <v>253</v>
      </c>
      <c r="D16" s="205">
        <v>946</v>
      </c>
      <c r="E16" s="205">
        <v>946</v>
      </c>
      <c r="F16" s="69">
        <f t="shared" si="0"/>
        <v>100</v>
      </c>
      <c r="H16" s="227"/>
      <c r="I16" s="186"/>
      <c r="J16" s="224"/>
      <c r="K16" s="59"/>
      <c r="L16" s="224"/>
      <c r="M16" s="59"/>
      <c r="N16" s="59"/>
    </row>
    <row r="17" spans="1:14" x14ac:dyDescent="0.25">
      <c r="A17" s="40">
        <v>5</v>
      </c>
      <c r="B17" s="2" t="s">
        <v>254</v>
      </c>
      <c r="C17" s="10" t="s">
        <v>255</v>
      </c>
      <c r="D17" s="205">
        <v>337</v>
      </c>
      <c r="E17" s="205">
        <v>365.66500000000002</v>
      </c>
      <c r="F17" s="69">
        <f t="shared" si="0"/>
        <v>108.5059347181009</v>
      </c>
      <c r="H17" s="189"/>
      <c r="I17" s="189"/>
      <c r="J17" s="190"/>
      <c r="K17" s="59"/>
      <c r="L17" s="190"/>
      <c r="M17" s="59"/>
      <c r="N17" s="59"/>
    </row>
    <row r="18" spans="1:14" x14ac:dyDescent="0.25">
      <c r="A18" s="40">
        <v>6</v>
      </c>
      <c r="B18" s="2" t="s">
        <v>256</v>
      </c>
      <c r="C18" s="10" t="s">
        <v>257</v>
      </c>
      <c r="D18" s="205">
        <v>363</v>
      </c>
      <c r="E18" s="205">
        <v>440.16800000000001</v>
      </c>
      <c r="F18" s="69">
        <f t="shared" si="0"/>
        <v>121.25840220385675</v>
      </c>
      <c r="H18" s="189"/>
      <c r="I18" s="189"/>
      <c r="J18" s="190"/>
      <c r="K18" s="59"/>
      <c r="L18" s="190"/>
      <c r="M18" s="59"/>
      <c r="N18" s="59"/>
    </row>
    <row r="19" spans="1:14" x14ac:dyDescent="0.25">
      <c r="A19" s="40">
        <v>7</v>
      </c>
      <c r="B19" s="2" t="s">
        <v>258</v>
      </c>
      <c r="C19" s="10" t="s">
        <v>259</v>
      </c>
      <c r="D19" s="205">
        <v>57</v>
      </c>
      <c r="E19" s="205">
        <v>43.353000000000002</v>
      </c>
      <c r="F19" s="69">
        <f t="shared" si="0"/>
        <v>76.057894736842115</v>
      </c>
      <c r="H19" s="189"/>
      <c r="I19" s="189"/>
      <c r="J19" s="190"/>
      <c r="K19" s="59"/>
      <c r="L19" s="190"/>
      <c r="M19" s="59"/>
      <c r="N19" s="59"/>
    </row>
    <row r="20" spans="1:14" s="7" customFormat="1" ht="30" x14ac:dyDescent="0.25">
      <c r="A20" s="40">
        <v>8</v>
      </c>
      <c r="B20" s="9" t="s">
        <v>260</v>
      </c>
      <c r="C20" s="28" t="s">
        <v>261</v>
      </c>
      <c r="D20" s="207">
        <v>5721</v>
      </c>
      <c r="E20" s="207">
        <v>5554.335</v>
      </c>
      <c r="F20" s="92">
        <f t="shared" si="0"/>
        <v>97.086785527005773</v>
      </c>
      <c r="H20" s="189"/>
      <c r="I20" s="189"/>
      <c r="J20" s="190"/>
      <c r="K20" s="188"/>
      <c r="L20" s="190"/>
      <c r="M20" s="188"/>
      <c r="N20" s="188"/>
    </row>
    <row r="21" spans="1:14" x14ac:dyDescent="0.25">
      <c r="A21" s="40">
        <v>9</v>
      </c>
      <c r="B21" s="2" t="s">
        <v>262</v>
      </c>
      <c r="C21" s="10" t="s">
        <v>263</v>
      </c>
      <c r="D21" s="205">
        <v>4691</v>
      </c>
      <c r="E21" s="205">
        <v>4691</v>
      </c>
      <c r="F21" s="69">
        <f t="shared" si="0"/>
        <v>100</v>
      </c>
      <c r="H21" s="189"/>
      <c r="I21" s="189"/>
      <c r="J21" s="190"/>
      <c r="K21" s="59"/>
      <c r="L21" s="190"/>
      <c r="M21" s="59"/>
      <c r="N21" s="59"/>
    </row>
    <row r="22" spans="1:14" x14ac:dyDescent="0.25">
      <c r="A22" s="40">
        <v>10</v>
      </c>
      <c r="B22" s="2" t="s">
        <v>264</v>
      </c>
      <c r="C22" s="10" t="s">
        <v>265</v>
      </c>
      <c r="D22" s="205">
        <v>3186</v>
      </c>
      <c r="E22" s="205">
        <v>1210.6790000000001</v>
      </c>
      <c r="F22" s="69">
        <f t="shared" si="0"/>
        <v>37.999968612680476</v>
      </c>
      <c r="H22" s="189"/>
      <c r="I22" s="189"/>
      <c r="J22" s="190"/>
      <c r="K22" s="59"/>
      <c r="L22" s="190"/>
      <c r="M22" s="59"/>
      <c r="N22" s="59"/>
    </row>
    <row r="23" spans="1:14" x14ac:dyDescent="0.25">
      <c r="A23" s="40">
        <v>11</v>
      </c>
      <c r="B23" s="2" t="s">
        <v>266</v>
      </c>
      <c r="C23" s="10" t="s">
        <v>267</v>
      </c>
      <c r="D23" s="205">
        <v>710</v>
      </c>
      <c r="E23" s="205">
        <v>876.4</v>
      </c>
      <c r="F23" s="69">
        <f t="shared" si="0"/>
        <v>123.43661971830986</v>
      </c>
      <c r="H23" s="189"/>
      <c r="I23" s="189"/>
      <c r="J23" s="190"/>
      <c r="K23" s="59"/>
      <c r="L23" s="190"/>
      <c r="M23" s="59"/>
      <c r="N23" s="59"/>
    </row>
    <row r="24" spans="1:14" x14ac:dyDescent="0.25">
      <c r="A24" s="40">
        <v>12</v>
      </c>
      <c r="B24" s="2" t="s">
        <v>268</v>
      </c>
      <c r="C24" s="10" t="s">
        <v>269</v>
      </c>
      <c r="D24" s="205">
        <v>2</v>
      </c>
      <c r="E24" s="205">
        <v>2.5129999999999999</v>
      </c>
      <c r="F24" s="69">
        <f t="shared" si="0"/>
        <v>125.64999999999999</v>
      </c>
      <c r="H24" s="189"/>
      <c r="I24" s="189"/>
      <c r="J24" s="190"/>
      <c r="K24" s="59"/>
      <c r="L24" s="190"/>
      <c r="M24" s="59"/>
      <c r="N24" s="59"/>
    </row>
    <row r="25" spans="1:14" x14ac:dyDescent="0.25">
      <c r="A25" s="40">
        <v>13</v>
      </c>
      <c r="B25" s="2" t="s">
        <v>268</v>
      </c>
      <c r="C25" s="10" t="s">
        <v>270</v>
      </c>
      <c r="D25" s="205">
        <v>41</v>
      </c>
      <c r="E25" s="205">
        <v>55.899000000000001</v>
      </c>
      <c r="F25" s="69">
        <f t="shared" si="0"/>
        <v>136.33902439024391</v>
      </c>
      <c r="H25" s="189"/>
      <c r="I25" s="189"/>
      <c r="J25" s="190"/>
      <c r="K25" s="59"/>
      <c r="L25" s="190"/>
      <c r="M25" s="59"/>
      <c r="N25" s="59"/>
    </row>
    <row r="26" spans="1:14" x14ac:dyDescent="0.25">
      <c r="A26" s="40">
        <v>14</v>
      </c>
      <c r="B26" s="2" t="s">
        <v>271</v>
      </c>
      <c r="C26" s="10" t="s">
        <v>272</v>
      </c>
      <c r="D26" s="205">
        <v>1543</v>
      </c>
      <c r="E26" s="205">
        <v>600</v>
      </c>
      <c r="F26" s="69">
        <f t="shared" si="0"/>
        <v>38.885288399222297</v>
      </c>
      <c r="H26" s="189"/>
      <c r="I26" s="189"/>
      <c r="J26" s="190"/>
      <c r="K26" s="59"/>
      <c r="L26" s="190"/>
      <c r="M26" s="59"/>
      <c r="N26" s="59"/>
    </row>
    <row r="27" spans="1:14" x14ac:dyDescent="0.25">
      <c r="A27" s="40">
        <v>15</v>
      </c>
      <c r="B27" s="2" t="s">
        <v>273</v>
      </c>
      <c r="C27" s="10" t="s">
        <v>274</v>
      </c>
      <c r="D27" s="205">
        <v>145</v>
      </c>
      <c r="E27" s="205">
        <v>239.959</v>
      </c>
      <c r="F27" s="69">
        <f t="shared" si="0"/>
        <v>165.48896551724138</v>
      </c>
      <c r="H27" s="189"/>
      <c r="I27" s="189"/>
      <c r="J27" s="190"/>
      <c r="K27" s="59"/>
      <c r="L27" s="190"/>
      <c r="M27" s="59"/>
      <c r="N27" s="59"/>
    </row>
    <row r="28" spans="1:14" x14ac:dyDescent="0.25">
      <c r="A28" s="40">
        <v>16</v>
      </c>
      <c r="B28" s="2" t="s">
        <v>275</v>
      </c>
      <c r="C28" s="10" t="s">
        <v>276</v>
      </c>
      <c r="D28" s="205">
        <v>190</v>
      </c>
      <c r="E28" s="205">
        <v>254.39500000000001</v>
      </c>
      <c r="F28" s="69">
        <f t="shared" si="0"/>
        <v>133.8921052631579</v>
      </c>
      <c r="H28" s="189"/>
      <c r="I28" s="189"/>
      <c r="J28" s="190"/>
      <c r="K28" s="59"/>
      <c r="L28" s="190"/>
      <c r="M28" s="59"/>
      <c r="N28" s="59"/>
    </row>
    <row r="29" spans="1:14" x14ac:dyDescent="0.25">
      <c r="A29" s="40">
        <v>17</v>
      </c>
      <c r="B29" s="2" t="s">
        <v>277</v>
      </c>
      <c r="C29" s="10" t="s">
        <v>278</v>
      </c>
      <c r="D29" s="205">
        <v>207</v>
      </c>
      <c r="E29" s="205">
        <v>185.27600000000001</v>
      </c>
      <c r="F29" s="69">
        <f t="shared" si="0"/>
        <v>89.505314009661845</v>
      </c>
      <c r="H29" s="189"/>
      <c r="I29" s="189"/>
      <c r="J29" s="190"/>
      <c r="K29" s="59"/>
      <c r="L29" s="190"/>
      <c r="M29" s="59"/>
      <c r="N29" s="59"/>
    </row>
    <row r="30" spans="1:14" x14ac:dyDescent="0.25">
      <c r="A30" s="40">
        <v>18</v>
      </c>
      <c r="B30" s="2" t="s">
        <v>279</v>
      </c>
      <c r="C30" s="10" t="s">
        <v>280</v>
      </c>
      <c r="D30" s="205">
        <v>499</v>
      </c>
      <c r="E30" s="205">
        <v>480.94499999999999</v>
      </c>
      <c r="F30" s="69">
        <f t="shared" si="0"/>
        <v>96.381763527054105</v>
      </c>
      <c r="H30" s="189"/>
      <c r="I30" s="189"/>
      <c r="J30" s="190"/>
      <c r="K30" s="59"/>
      <c r="L30" s="190"/>
      <c r="M30" s="59"/>
      <c r="N30" s="59"/>
    </row>
    <row r="31" spans="1:14" ht="30" x14ac:dyDescent="0.25">
      <c r="A31" s="40">
        <v>19</v>
      </c>
      <c r="B31" s="9" t="s">
        <v>281</v>
      </c>
      <c r="C31" s="28" t="s">
        <v>282</v>
      </c>
      <c r="D31" s="207">
        <v>77</v>
      </c>
      <c r="E31" s="207">
        <v>88.489000000000004</v>
      </c>
      <c r="F31" s="69">
        <f t="shared" si="0"/>
        <v>114.92077922077924</v>
      </c>
      <c r="H31" s="189"/>
      <c r="I31" s="189"/>
      <c r="J31" s="190"/>
      <c r="K31" s="59"/>
      <c r="L31" s="190"/>
      <c r="M31" s="59"/>
      <c r="N31" s="59"/>
    </row>
    <row r="32" spans="1:14" x14ac:dyDescent="0.25">
      <c r="A32" s="40">
        <v>20</v>
      </c>
      <c r="B32" s="2" t="s">
        <v>283</v>
      </c>
      <c r="C32" s="10" t="s">
        <v>284</v>
      </c>
      <c r="D32" s="205">
        <v>470</v>
      </c>
      <c r="E32" s="205">
        <v>424.42399999999998</v>
      </c>
      <c r="F32" s="69">
        <f t="shared" si="0"/>
        <v>90.302978723404252</v>
      </c>
      <c r="H32" s="189"/>
      <c r="I32" s="189"/>
      <c r="J32" s="190"/>
      <c r="K32" s="59"/>
      <c r="L32" s="190"/>
      <c r="M32" s="59"/>
      <c r="N32" s="59"/>
    </row>
    <row r="33" spans="1:14" x14ac:dyDescent="0.25">
      <c r="A33" s="40">
        <v>21</v>
      </c>
      <c r="B33" s="2" t="s">
        <v>285</v>
      </c>
      <c r="C33" s="10" t="s">
        <v>286</v>
      </c>
      <c r="D33" s="205">
        <v>97</v>
      </c>
      <c r="E33" s="205">
        <v>93.183999999999997</v>
      </c>
      <c r="F33" s="69">
        <f t="shared" si="0"/>
        <v>96.065979381443299</v>
      </c>
      <c r="H33" s="189"/>
      <c r="I33" s="189"/>
      <c r="J33" s="190"/>
      <c r="K33" s="59"/>
      <c r="L33" s="190"/>
      <c r="M33" s="59"/>
      <c r="N33" s="59"/>
    </row>
    <row r="34" spans="1:14" x14ac:dyDescent="0.25">
      <c r="A34" s="40">
        <v>22</v>
      </c>
      <c r="B34" s="2" t="s">
        <v>287</v>
      </c>
      <c r="C34" s="10" t="s">
        <v>288</v>
      </c>
      <c r="D34" s="205">
        <v>553</v>
      </c>
      <c r="E34" s="205">
        <v>553.68700000000001</v>
      </c>
      <c r="F34" s="69">
        <f t="shared" si="0"/>
        <v>100.12423146473779</v>
      </c>
      <c r="H34" s="189"/>
      <c r="I34" s="189"/>
      <c r="J34" s="190"/>
      <c r="K34" s="59"/>
      <c r="L34" s="190"/>
      <c r="M34" s="59"/>
      <c r="N34" s="59"/>
    </row>
    <row r="35" spans="1:14" x14ac:dyDescent="0.25">
      <c r="A35" s="40">
        <v>23</v>
      </c>
      <c r="B35" s="2" t="s">
        <v>289</v>
      </c>
      <c r="C35" s="10" t="s">
        <v>290</v>
      </c>
      <c r="D35" s="205">
        <v>1226</v>
      </c>
      <c r="E35" s="205">
        <v>1224.241</v>
      </c>
      <c r="F35" s="69">
        <f t="shared" si="0"/>
        <v>99.85652528548124</v>
      </c>
      <c r="H35" s="189"/>
      <c r="I35" s="189"/>
      <c r="J35" s="190"/>
      <c r="K35" s="59"/>
      <c r="L35" s="190"/>
      <c r="M35" s="59"/>
      <c r="N35" s="59"/>
    </row>
    <row r="36" spans="1:14" s="7" customFormat="1" ht="30" x14ac:dyDescent="0.25">
      <c r="A36" s="40">
        <v>24</v>
      </c>
      <c r="B36" s="9" t="s">
        <v>296</v>
      </c>
      <c r="C36" s="28" t="s">
        <v>297</v>
      </c>
      <c r="D36" s="207">
        <v>22317</v>
      </c>
      <c r="E36" s="207">
        <v>3866</v>
      </c>
      <c r="F36" s="92">
        <f t="shared" si="0"/>
        <v>17.32311690639423</v>
      </c>
      <c r="H36" s="189"/>
      <c r="I36" s="189"/>
      <c r="J36" s="190"/>
      <c r="K36" s="188"/>
      <c r="L36" s="190"/>
      <c r="M36" s="188"/>
      <c r="N36" s="188"/>
    </row>
    <row r="37" spans="1:14" x14ac:dyDescent="0.25">
      <c r="A37" s="40">
        <v>25</v>
      </c>
      <c r="B37" s="9" t="s">
        <v>298</v>
      </c>
      <c r="C37" s="10" t="s">
        <v>299</v>
      </c>
      <c r="D37" s="205">
        <v>3632</v>
      </c>
      <c r="E37" s="205"/>
      <c r="F37" s="69"/>
      <c r="H37" s="189"/>
      <c r="I37" s="189"/>
      <c r="J37" s="190"/>
      <c r="K37" s="59"/>
      <c r="L37" s="190"/>
      <c r="M37" s="59"/>
      <c r="N37" s="59"/>
    </row>
    <row r="38" spans="1:14" x14ac:dyDescent="0.25">
      <c r="A38" s="40">
        <v>26</v>
      </c>
      <c r="B38" s="9" t="s">
        <v>300</v>
      </c>
      <c r="C38" s="10" t="s">
        <v>301</v>
      </c>
      <c r="D38" s="205">
        <v>689</v>
      </c>
      <c r="E38" s="205"/>
      <c r="F38" s="69"/>
      <c r="H38" s="189"/>
      <c r="I38" s="189"/>
      <c r="J38" s="190"/>
      <c r="K38" s="59"/>
      <c r="L38" s="190"/>
      <c r="M38" s="59"/>
      <c r="N38" s="59"/>
    </row>
    <row r="39" spans="1:14" x14ac:dyDescent="0.25">
      <c r="A39" s="40">
        <v>27</v>
      </c>
      <c r="B39" s="9" t="s">
        <v>302</v>
      </c>
      <c r="C39" s="10" t="s">
        <v>303</v>
      </c>
      <c r="D39" s="205">
        <v>581</v>
      </c>
      <c r="E39" s="205"/>
      <c r="F39" s="69"/>
      <c r="H39" s="189"/>
      <c r="I39" s="189"/>
      <c r="J39" s="190"/>
      <c r="K39" s="59"/>
      <c r="L39" s="190"/>
      <c r="M39" s="59"/>
      <c r="N39" s="59"/>
    </row>
    <row r="40" spans="1:14" x14ac:dyDescent="0.25">
      <c r="A40" s="40">
        <v>28</v>
      </c>
      <c r="B40" s="9" t="s">
        <v>304</v>
      </c>
      <c r="C40" s="10" t="s">
        <v>305</v>
      </c>
      <c r="D40" s="205">
        <v>110</v>
      </c>
      <c r="E40" s="205"/>
      <c r="F40" s="69"/>
      <c r="H40" s="189"/>
      <c r="I40" s="189"/>
      <c r="J40" s="190"/>
      <c r="K40" s="59"/>
      <c r="L40" s="190"/>
      <c r="M40" s="59"/>
      <c r="N40" s="59"/>
    </row>
    <row r="41" spans="1:14" x14ac:dyDescent="0.25">
      <c r="A41" s="40">
        <v>29</v>
      </c>
      <c r="B41" s="2" t="s">
        <v>291</v>
      </c>
      <c r="C41" s="10" t="s">
        <v>292</v>
      </c>
      <c r="D41" s="205">
        <v>1390</v>
      </c>
      <c r="E41" s="205">
        <v>1343.4010000000001</v>
      </c>
      <c r="F41" s="69">
        <f t="shared" si="0"/>
        <v>96.647553956834543</v>
      </c>
      <c r="H41" s="189"/>
      <c r="I41" s="189"/>
      <c r="J41" s="190"/>
      <c r="K41" s="59"/>
      <c r="L41" s="190"/>
      <c r="M41" s="59"/>
      <c r="N41" s="59"/>
    </row>
    <row r="42" spans="1:14" x14ac:dyDescent="0.25">
      <c r="A42" s="40">
        <v>30</v>
      </c>
      <c r="B42" s="2" t="s">
        <v>193</v>
      </c>
      <c r="C42" s="10" t="s">
        <v>293</v>
      </c>
      <c r="D42" s="205">
        <v>190</v>
      </c>
      <c r="E42" s="205"/>
      <c r="F42" s="69"/>
      <c r="H42" s="189"/>
      <c r="I42" s="189"/>
      <c r="J42" s="190"/>
      <c r="K42" s="59"/>
      <c r="L42" s="190"/>
      <c r="M42" s="59"/>
      <c r="N42" s="59"/>
    </row>
    <row r="43" spans="1:14" x14ac:dyDescent="0.25">
      <c r="A43" s="40">
        <v>31</v>
      </c>
      <c r="B43" s="2" t="s">
        <v>318</v>
      </c>
      <c r="C43" s="10" t="s">
        <v>319</v>
      </c>
      <c r="D43" s="205"/>
      <c r="E43" s="205">
        <v>117.511</v>
      </c>
      <c r="F43" s="69"/>
      <c r="H43" s="189"/>
      <c r="I43" s="189"/>
      <c r="J43" s="190"/>
      <c r="K43" s="59"/>
      <c r="L43" s="190"/>
      <c r="M43" s="59"/>
      <c r="N43" s="59"/>
    </row>
    <row r="44" spans="1:14" x14ac:dyDescent="0.25">
      <c r="A44" s="40">
        <v>32</v>
      </c>
      <c r="B44" s="2" t="s">
        <v>294</v>
      </c>
      <c r="C44" s="10" t="s">
        <v>295</v>
      </c>
      <c r="D44" s="205">
        <v>4762</v>
      </c>
      <c r="E44" s="205">
        <v>3178.2350000000001</v>
      </c>
      <c r="F44" s="69">
        <f t="shared" si="0"/>
        <v>66.741600167996637</v>
      </c>
      <c r="H44" s="189"/>
      <c r="I44" s="189"/>
      <c r="J44" s="190"/>
      <c r="K44" s="59"/>
      <c r="L44" s="190"/>
      <c r="M44" s="59"/>
      <c r="N44" s="59"/>
    </row>
    <row r="45" spans="1:14" x14ac:dyDescent="0.25">
      <c r="A45" s="40"/>
      <c r="B45" s="9"/>
      <c r="C45" s="193"/>
      <c r="D45" s="207"/>
      <c r="E45" s="193"/>
      <c r="F45" s="208"/>
      <c r="H45" s="189"/>
      <c r="I45" s="189"/>
      <c r="J45" s="190"/>
      <c r="K45" s="59"/>
      <c r="L45" s="190"/>
      <c r="M45" s="59"/>
      <c r="N45" s="59"/>
    </row>
    <row r="46" spans="1:14" x14ac:dyDescent="0.25">
      <c r="A46" s="40"/>
      <c r="B46" s="182" t="s">
        <v>312</v>
      </c>
      <c r="C46" s="10"/>
      <c r="D46" s="200">
        <f>SUM(D13:D34)</f>
        <v>22738.09</v>
      </c>
      <c r="E46" s="198">
        <f>SUM(E14:E35)</f>
        <v>21210.772000000004</v>
      </c>
      <c r="F46" s="32">
        <f t="shared" ref="F46:F50" si="1">E46/D46*100</f>
        <v>93.282997824355533</v>
      </c>
      <c r="H46" s="189"/>
      <c r="I46" s="189"/>
      <c r="J46" s="190"/>
      <c r="K46" s="59"/>
      <c r="L46" s="190"/>
      <c r="M46" s="59"/>
      <c r="N46" s="59"/>
    </row>
    <row r="47" spans="1:14" x14ac:dyDescent="0.25">
      <c r="A47" s="40"/>
      <c r="B47" s="182" t="s">
        <v>313</v>
      </c>
      <c r="C47" s="10"/>
      <c r="D47" s="198">
        <f>SUM(D35:D44)-D48</f>
        <v>25123</v>
      </c>
      <c r="E47" s="198">
        <f>SUM(E35:E44)-E48</f>
        <v>6551.1530000000002</v>
      </c>
      <c r="F47" s="32">
        <f t="shared" si="1"/>
        <v>26.076316522708275</v>
      </c>
      <c r="H47" s="189"/>
      <c r="I47" s="189"/>
      <c r="J47" s="190"/>
      <c r="K47" s="59"/>
      <c r="L47" s="190"/>
      <c r="M47" s="59"/>
      <c r="N47" s="59"/>
    </row>
    <row r="48" spans="1:14" x14ac:dyDescent="0.25">
      <c r="A48" s="40"/>
      <c r="B48" s="182" t="s">
        <v>314</v>
      </c>
      <c r="C48" s="10"/>
      <c r="D48" s="198">
        <f>D38+D37+D44+D39+D40</f>
        <v>9774</v>
      </c>
      <c r="E48" s="198">
        <f>E38+E37+E44+E39+E40</f>
        <v>3178.2350000000001</v>
      </c>
      <c r="F48" s="32">
        <f t="shared" si="1"/>
        <v>32.517239615305918</v>
      </c>
      <c r="H48" s="189"/>
      <c r="I48" s="189"/>
      <c r="J48" s="190"/>
      <c r="K48" s="59"/>
      <c r="L48" s="190"/>
      <c r="M48" s="59"/>
      <c r="N48" s="59"/>
    </row>
    <row r="49" spans="1:14" x14ac:dyDescent="0.25">
      <c r="A49" s="44"/>
      <c r="B49" s="2"/>
      <c r="C49" s="67"/>
      <c r="D49" s="205"/>
      <c r="E49" s="67"/>
      <c r="F49" s="32"/>
      <c r="H49" s="189"/>
      <c r="I49" s="189"/>
      <c r="J49" s="190"/>
      <c r="K49" s="59"/>
      <c r="L49" s="190"/>
      <c r="M49" s="59"/>
      <c r="N49" s="59"/>
    </row>
    <row r="50" spans="1:14" ht="15.75" thickBot="1" x14ac:dyDescent="0.3">
      <c r="A50" s="45"/>
      <c r="B50" s="33" t="s">
        <v>5</v>
      </c>
      <c r="C50" s="34"/>
      <c r="D50" s="62">
        <f>SUM(D13:D44)</f>
        <v>57635.09</v>
      </c>
      <c r="E50" s="204">
        <f>SUM(E13:E44)</f>
        <v>29740.076000000005</v>
      </c>
      <c r="F50" s="99">
        <f t="shared" si="1"/>
        <v>51.600641206598283</v>
      </c>
      <c r="H50" s="189"/>
      <c r="I50" s="189"/>
      <c r="J50" s="190"/>
      <c r="K50" s="59"/>
      <c r="L50" s="190"/>
      <c r="M50" s="59"/>
      <c r="N50" s="59"/>
    </row>
    <row r="51" spans="1:14" x14ac:dyDescent="0.25">
      <c r="A51" s="46"/>
      <c r="B51" s="20"/>
      <c r="C51" s="22"/>
      <c r="D51" s="192"/>
      <c r="E51" s="192"/>
      <c r="F51" s="61"/>
      <c r="H51" s="189"/>
      <c r="I51" s="189"/>
      <c r="J51" s="190"/>
      <c r="K51" s="59"/>
      <c r="L51" s="190"/>
      <c r="M51" s="59"/>
      <c r="N51" s="59"/>
    </row>
    <row r="52" spans="1:14" x14ac:dyDescent="0.25">
      <c r="A52" s="46"/>
      <c r="B52" s="20"/>
      <c r="C52" s="22"/>
      <c r="D52" s="192"/>
      <c r="E52" s="192"/>
      <c r="F52" s="61"/>
      <c r="H52" s="189"/>
      <c r="I52" s="189"/>
      <c r="J52" s="190"/>
      <c r="K52" s="59"/>
      <c r="L52" s="190"/>
      <c r="M52" s="59"/>
      <c r="N52" s="59"/>
    </row>
    <row r="53" spans="1:14" x14ac:dyDescent="0.25">
      <c r="A53" s="46"/>
      <c r="B53" s="20"/>
      <c r="C53" s="22"/>
      <c r="D53" s="192"/>
      <c r="E53" s="192"/>
      <c r="F53" s="61"/>
      <c r="H53" s="189"/>
      <c r="I53" s="189"/>
      <c r="J53" s="190"/>
      <c r="K53" s="59"/>
      <c r="L53" s="190"/>
      <c r="M53" s="59"/>
      <c r="N53" s="59"/>
    </row>
    <row r="54" spans="1:14" x14ac:dyDescent="0.25">
      <c r="A54" s="46"/>
      <c r="B54" s="20"/>
      <c r="C54" s="22"/>
      <c r="D54" s="192"/>
      <c r="E54" s="192"/>
      <c r="F54" s="61"/>
      <c r="H54" s="189"/>
      <c r="I54" s="189"/>
      <c r="J54" s="190"/>
      <c r="K54" s="59"/>
      <c r="L54" s="190"/>
      <c r="M54" s="59"/>
      <c r="N54" s="59"/>
    </row>
    <row r="55" spans="1:14" x14ac:dyDescent="0.25">
      <c r="A55" s="46"/>
      <c r="B55" s="20"/>
      <c r="C55" s="22"/>
      <c r="D55" s="192"/>
      <c r="E55" s="192"/>
      <c r="F55" s="61"/>
      <c r="H55" s="189"/>
      <c r="I55" s="189"/>
      <c r="J55" s="190"/>
      <c r="K55" s="59"/>
      <c r="L55" s="190"/>
      <c r="M55" s="59"/>
      <c r="N55" s="59"/>
    </row>
    <row r="56" spans="1:14" x14ac:dyDescent="0.25">
      <c r="A56" s="46"/>
      <c r="B56" s="20"/>
      <c r="C56" s="22"/>
      <c r="D56" s="192"/>
      <c r="E56" s="192"/>
      <c r="F56" s="61"/>
      <c r="H56" s="189"/>
      <c r="I56" s="189"/>
      <c r="J56" s="190"/>
      <c r="K56" s="59"/>
      <c r="L56" s="190"/>
      <c r="M56" s="59"/>
      <c r="N56" s="59"/>
    </row>
    <row r="57" spans="1:14" x14ac:dyDescent="0.25">
      <c r="A57" s="46"/>
      <c r="B57" s="20"/>
      <c r="C57" s="22"/>
      <c r="D57" s="192"/>
      <c r="E57" s="192"/>
      <c r="F57" s="61"/>
      <c r="H57" s="189"/>
      <c r="I57" s="189"/>
      <c r="J57" s="190"/>
      <c r="K57" s="59"/>
      <c r="L57" s="190"/>
      <c r="M57" s="59"/>
      <c r="N57" s="59"/>
    </row>
    <row r="58" spans="1:14" x14ac:dyDescent="0.25">
      <c r="A58" s="46"/>
      <c r="B58" s="20"/>
      <c r="C58" s="22"/>
      <c r="D58" s="192"/>
      <c r="E58" s="192"/>
      <c r="F58" s="61"/>
      <c r="H58" s="189"/>
      <c r="I58" s="189"/>
      <c r="J58" s="190"/>
      <c r="K58" s="59"/>
      <c r="L58" s="190"/>
      <c r="M58" s="59"/>
      <c r="N58" s="59"/>
    </row>
    <row r="59" spans="1:14" x14ac:dyDescent="0.25">
      <c r="A59" s="46"/>
      <c r="B59" s="20"/>
      <c r="C59" s="22"/>
      <c r="D59" s="192"/>
      <c r="E59" s="192"/>
      <c r="F59" s="61"/>
      <c r="H59" s="189"/>
      <c r="I59" s="189"/>
      <c r="J59" s="190"/>
      <c r="K59" s="59"/>
      <c r="L59" s="190"/>
      <c r="M59" s="59"/>
      <c r="N59" s="59"/>
    </row>
    <row r="60" spans="1:14" x14ac:dyDescent="0.25">
      <c r="A60" s="46"/>
      <c r="B60" s="20"/>
      <c r="C60" s="22"/>
      <c r="D60" s="192"/>
      <c r="E60" s="192"/>
      <c r="F60" s="61"/>
      <c r="H60" s="189"/>
      <c r="I60" s="189"/>
      <c r="J60" s="190"/>
      <c r="K60" s="59"/>
      <c r="L60" s="190"/>
      <c r="M60" s="59"/>
      <c r="N60" s="59"/>
    </row>
    <row r="61" spans="1:14" x14ac:dyDescent="0.25">
      <c r="A61" s="46"/>
      <c r="B61" s="20"/>
      <c r="C61" s="22"/>
      <c r="D61" s="192"/>
      <c r="E61" s="192"/>
      <c r="F61" s="61"/>
      <c r="H61" s="189"/>
      <c r="I61" s="189"/>
      <c r="J61" s="190"/>
      <c r="K61" s="59"/>
      <c r="L61" s="190"/>
      <c r="M61" s="59"/>
      <c r="N61" s="59"/>
    </row>
    <row r="62" spans="1:14" x14ac:dyDescent="0.25">
      <c r="A62" s="46"/>
      <c r="B62" s="20"/>
      <c r="C62" s="22"/>
      <c r="D62" s="192"/>
      <c r="E62" s="192"/>
      <c r="F62" s="61"/>
      <c r="H62" s="189"/>
      <c r="I62" s="189"/>
      <c r="J62" s="190"/>
      <c r="K62" s="59"/>
      <c r="L62" s="190"/>
      <c r="M62" s="59"/>
      <c r="N62" s="59"/>
    </row>
    <row r="63" spans="1:14" x14ac:dyDescent="0.25">
      <c r="A63" s="46"/>
      <c r="B63" s="20"/>
      <c r="C63" s="22"/>
      <c r="D63" s="192"/>
      <c r="E63" s="192"/>
      <c r="F63" s="61"/>
      <c r="H63" s="189"/>
      <c r="I63" s="189"/>
      <c r="J63" s="190"/>
      <c r="K63" s="59"/>
      <c r="L63" s="190"/>
      <c r="M63" s="59"/>
      <c r="N63" s="59"/>
    </row>
    <row r="64" spans="1:14" x14ac:dyDescent="0.25">
      <c r="A64" s="225"/>
      <c r="B64" s="225"/>
      <c r="C64" s="225"/>
      <c r="D64" s="225"/>
      <c r="H64" s="93"/>
      <c r="I64" s="93"/>
      <c r="J64" s="94"/>
      <c r="K64" s="59"/>
      <c r="L64" s="93"/>
      <c r="M64" s="59"/>
      <c r="N64" s="59"/>
    </row>
    <row r="65" spans="1:14" ht="15.75" thickBot="1" x14ac:dyDescent="0.3">
      <c r="A65" s="42"/>
      <c r="C65" s="23"/>
      <c r="H65" s="93"/>
      <c r="I65" s="93"/>
      <c r="J65" s="94"/>
      <c r="K65" s="59"/>
      <c r="L65" s="93"/>
      <c r="M65" s="59"/>
      <c r="N65" s="59"/>
    </row>
    <row r="66" spans="1:14" s="7" customFormat="1" ht="36" customHeight="1" x14ac:dyDescent="0.25">
      <c r="A66" s="43" t="s">
        <v>10</v>
      </c>
      <c r="B66" s="39" t="s">
        <v>7</v>
      </c>
      <c r="C66" s="31" t="s">
        <v>29</v>
      </c>
      <c r="D66" s="201" t="s">
        <v>309</v>
      </c>
      <c r="E66" s="202" t="s">
        <v>311</v>
      </c>
      <c r="F66" s="203" t="s">
        <v>310</v>
      </c>
      <c r="H66" s="187"/>
      <c r="I66" s="187"/>
      <c r="J66" s="91"/>
      <c r="K66" s="188"/>
      <c r="L66" s="187"/>
      <c r="M66" s="188"/>
      <c r="N66" s="188"/>
    </row>
    <row r="67" spans="1:14" x14ac:dyDescent="0.25">
      <c r="A67" s="44"/>
      <c r="B67" s="2"/>
      <c r="C67" s="10"/>
      <c r="D67" s="67"/>
      <c r="E67" s="67"/>
      <c r="F67" s="97"/>
    </row>
    <row r="68" spans="1:14" x14ac:dyDescent="0.25">
      <c r="A68" s="47">
        <v>1</v>
      </c>
      <c r="B68" s="3" t="s">
        <v>2</v>
      </c>
      <c r="C68" s="35"/>
      <c r="D68" s="67"/>
      <c r="E68" s="67"/>
      <c r="F68" s="97"/>
    </row>
    <row r="69" spans="1:14" x14ac:dyDescent="0.25">
      <c r="A69" s="44" t="s">
        <v>3</v>
      </c>
      <c r="B69" s="2" t="s">
        <v>4</v>
      </c>
      <c r="C69" s="10"/>
      <c r="D69" s="67"/>
      <c r="E69" s="67"/>
      <c r="F69" s="97"/>
    </row>
    <row r="70" spans="1:14" x14ac:dyDescent="0.25">
      <c r="A70" s="44"/>
      <c r="B70" s="10" t="s">
        <v>51</v>
      </c>
      <c r="C70" s="10" t="s">
        <v>34</v>
      </c>
      <c r="D70" s="205">
        <v>2456</v>
      </c>
      <c r="E70" s="205">
        <v>2394.0720000000001</v>
      </c>
      <c r="F70" s="69">
        <f>E70/D70*100</f>
        <v>97.478501628664503</v>
      </c>
    </row>
    <row r="71" spans="1:14" x14ac:dyDescent="0.25">
      <c r="A71" s="44"/>
      <c r="B71" s="10" t="s">
        <v>52</v>
      </c>
      <c r="C71" s="10" t="s">
        <v>36</v>
      </c>
      <c r="D71" s="205">
        <v>215</v>
      </c>
      <c r="E71" s="205">
        <v>213.00399999999999</v>
      </c>
      <c r="F71" s="69">
        <f t="shared" ref="F71:F133" si="2">E71/D71*100</f>
        <v>99.071627906976744</v>
      </c>
    </row>
    <row r="72" spans="1:14" x14ac:dyDescent="0.25">
      <c r="A72" s="44"/>
      <c r="B72" s="10" t="s">
        <v>53</v>
      </c>
      <c r="C72" s="10" t="s">
        <v>37</v>
      </c>
      <c r="D72" s="205">
        <v>96</v>
      </c>
      <c r="E72" s="205">
        <v>83.557000000000002</v>
      </c>
      <c r="F72" s="69">
        <f t="shared" si="2"/>
        <v>87.038541666666674</v>
      </c>
    </row>
    <row r="73" spans="1:14" x14ac:dyDescent="0.25">
      <c r="A73" s="44"/>
      <c r="B73" s="10" t="s">
        <v>236</v>
      </c>
      <c r="C73" s="10" t="s">
        <v>237</v>
      </c>
      <c r="D73" s="205">
        <v>40</v>
      </c>
      <c r="E73" s="205">
        <v>35.200000000000003</v>
      </c>
      <c r="F73" s="69">
        <f t="shared" si="2"/>
        <v>88.000000000000014</v>
      </c>
    </row>
    <row r="74" spans="1:14" x14ac:dyDescent="0.25">
      <c r="A74" s="44"/>
      <c r="B74" s="10" t="s">
        <v>54</v>
      </c>
      <c r="C74" s="10" t="s">
        <v>38</v>
      </c>
      <c r="D74" s="205">
        <v>65</v>
      </c>
      <c r="E74" s="205">
        <v>60.554000000000002</v>
      </c>
      <c r="F74" s="69">
        <f t="shared" si="2"/>
        <v>93.16</v>
      </c>
    </row>
    <row r="75" spans="1:14" x14ac:dyDescent="0.25">
      <c r="A75" s="44"/>
      <c r="B75" s="2" t="s">
        <v>55</v>
      </c>
      <c r="C75" s="10" t="s">
        <v>35</v>
      </c>
      <c r="D75" s="205">
        <v>47</v>
      </c>
      <c r="E75" s="205">
        <v>33.969000000000001</v>
      </c>
      <c r="F75" s="69">
        <f t="shared" si="2"/>
        <v>72.274468085106378</v>
      </c>
    </row>
    <row r="76" spans="1:14" x14ac:dyDescent="0.25">
      <c r="A76" s="44"/>
      <c r="B76" s="2" t="s">
        <v>56</v>
      </c>
      <c r="C76" s="10" t="s">
        <v>39</v>
      </c>
      <c r="D76" s="205">
        <v>11</v>
      </c>
      <c r="E76" s="205">
        <v>4.72</v>
      </c>
      <c r="F76" s="69">
        <f t="shared" si="2"/>
        <v>42.909090909090907</v>
      </c>
    </row>
    <row r="77" spans="1:14" x14ac:dyDescent="0.25">
      <c r="A77" s="44"/>
      <c r="B77" s="2" t="s">
        <v>57</v>
      </c>
      <c r="C77" s="10" t="s">
        <v>40</v>
      </c>
      <c r="D77" s="205">
        <v>100</v>
      </c>
      <c r="E77" s="205">
        <v>64.602999999999994</v>
      </c>
      <c r="F77" s="69">
        <f t="shared" si="2"/>
        <v>64.602999999999994</v>
      </c>
    </row>
    <row r="78" spans="1:14" x14ac:dyDescent="0.25">
      <c r="A78" s="44"/>
      <c r="B78" s="2" t="s">
        <v>58</v>
      </c>
      <c r="C78" s="10" t="s">
        <v>41</v>
      </c>
      <c r="D78" s="205">
        <v>5</v>
      </c>
      <c r="E78" s="205">
        <v>2.633</v>
      </c>
      <c r="F78" s="69">
        <f t="shared" si="2"/>
        <v>52.66</v>
      </c>
    </row>
    <row r="79" spans="1:14" x14ac:dyDescent="0.25">
      <c r="A79" s="44"/>
      <c r="B79" s="2" t="s">
        <v>59</v>
      </c>
      <c r="C79" s="10" t="s">
        <v>42</v>
      </c>
      <c r="D79" s="205">
        <v>50</v>
      </c>
      <c r="E79" s="205">
        <v>31.454999999999998</v>
      </c>
      <c r="F79" s="69">
        <f t="shared" si="2"/>
        <v>62.91</v>
      </c>
    </row>
    <row r="80" spans="1:14" x14ac:dyDescent="0.25">
      <c r="A80" s="44"/>
      <c r="B80" s="2" t="s">
        <v>60</v>
      </c>
      <c r="C80" s="10" t="s">
        <v>43</v>
      </c>
      <c r="D80" s="205">
        <v>50</v>
      </c>
      <c r="E80" s="205">
        <v>30</v>
      </c>
      <c r="F80" s="69">
        <f t="shared" si="2"/>
        <v>60</v>
      </c>
    </row>
    <row r="81" spans="1:12" x14ac:dyDescent="0.25">
      <c r="A81" s="44"/>
      <c r="B81" s="2" t="s">
        <v>61</v>
      </c>
      <c r="C81" s="10" t="s">
        <v>44</v>
      </c>
      <c r="D81" s="205">
        <v>40</v>
      </c>
      <c r="E81" s="205">
        <v>38.133000000000003</v>
      </c>
      <c r="F81" s="69">
        <f t="shared" si="2"/>
        <v>95.33250000000001</v>
      </c>
    </row>
    <row r="82" spans="1:12" s="7" customFormat="1" ht="39" customHeight="1" x14ac:dyDescent="0.25">
      <c r="A82" s="40"/>
      <c r="B82" s="9" t="s">
        <v>62</v>
      </c>
      <c r="C82" s="28" t="s">
        <v>45</v>
      </c>
      <c r="D82" s="219">
        <v>425.09</v>
      </c>
      <c r="E82" s="207">
        <v>296.70499999999998</v>
      </c>
      <c r="F82" s="69">
        <f t="shared" si="2"/>
        <v>69.798160389564572</v>
      </c>
      <c r="H82" s="86"/>
      <c r="I82" s="86"/>
      <c r="J82" s="89"/>
      <c r="L82" s="86"/>
    </row>
    <row r="83" spans="1:12" x14ac:dyDescent="0.25">
      <c r="A83" s="44"/>
      <c r="B83" s="2" t="s">
        <v>63</v>
      </c>
      <c r="C83" s="10" t="s">
        <v>46</v>
      </c>
      <c r="D83" s="205">
        <v>20</v>
      </c>
      <c r="E83" s="205">
        <v>5.9</v>
      </c>
      <c r="F83" s="69">
        <f t="shared" si="2"/>
        <v>29.500000000000004</v>
      </c>
    </row>
    <row r="84" spans="1:12" x14ac:dyDescent="0.25">
      <c r="A84" s="44"/>
      <c r="B84" s="2" t="s">
        <v>64</v>
      </c>
      <c r="C84" s="10" t="s">
        <v>49</v>
      </c>
      <c r="D84" s="205">
        <v>50</v>
      </c>
      <c r="E84" s="205">
        <v>26.632000000000001</v>
      </c>
      <c r="F84" s="69">
        <f t="shared" si="2"/>
        <v>53.264000000000003</v>
      </c>
    </row>
    <row r="85" spans="1:12" x14ac:dyDescent="0.25">
      <c r="A85" s="44"/>
      <c r="B85" s="2" t="s">
        <v>65</v>
      </c>
      <c r="C85" s="10" t="s">
        <v>50</v>
      </c>
      <c r="D85" s="205">
        <v>2</v>
      </c>
      <c r="E85" s="205"/>
      <c r="F85" s="69">
        <f t="shared" si="2"/>
        <v>0</v>
      </c>
    </row>
    <row r="86" spans="1:12" x14ac:dyDescent="0.25">
      <c r="A86" s="44"/>
      <c r="B86" s="2" t="s">
        <v>188</v>
      </c>
      <c r="C86" s="10" t="s">
        <v>80</v>
      </c>
      <c r="D86" s="205">
        <v>15</v>
      </c>
      <c r="E86" s="205"/>
      <c r="F86" s="69">
        <f t="shared" si="2"/>
        <v>0</v>
      </c>
    </row>
    <row r="87" spans="1:12" x14ac:dyDescent="0.25">
      <c r="A87" s="44"/>
      <c r="B87" s="2" t="s">
        <v>66</v>
      </c>
      <c r="C87" s="10" t="s">
        <v>67</v>
      </c>
      <c r="D87" s="205">
        <v>90</v>
      </c>
      <c r="E87" s="205">
        <v>87</v>
      </c>
      <c r="F87" s="69">
        <f t="shared" si="2"/>
        <v>96.666666666666671</v>
      </c>
    </row>
    <row r="88" spans="1:12" x14ac:dyDescent="0.25">
      <c r="A88" s="44"/>
      <c r="B88" s="2" t="s">
        <v>70</v>
      </c>
      <c r="C88" s="10" t="s">
        <v>68</v>
      </c>
      <c r="D88" s="205">
        <v>10</v>
      </c>
      <c r="E88" s="205"/>
      <c r="F88" s="69">
        <f t="shared" si="2"/>
        <v>0</v>
      </c>
    </row>
    <row r="89" spans="1:12" x14ac:dyDescent="0.25">
      <c r="A89" s="44"/>
      <c r="B89" s="2" t="s">
        <v>71</v>
      </c>
      <c r="C89" s="10" t="s">
        <v>69</v>
      </c>
      <c r="D89" s="205">
        <v>5</v>
      </c>
      <c r="E89" s="205">
        <v>4.8</v>
      </c>
      <c r="F89" s="69">
        <f t="shared" si="2"/>
        <v>96</v>
      </c>
    </row>
    <row r="90" spans="1:12" s="7" customFormat="1" ht="45" x14ac:dyDescent="0.25">
      <c r="A90" s="40"/>
      <c r="B90" s="11" t="s">
        <v>73</v>
      </c>
      <c r="C90" s="28" t="s">
        <v>72</v>
      </c>
      <c r="D90" s="207">
        <v>26</v>
      </c>
      <c r="E90" s="207">
        <v>23.25</v>
      </c>
      <c r="F90" s="69">
        <f t="shared" si="2"/>
        <v>89.423076923076934</v>
      </c>
      <c r="H90" s="86"/>
      <c r="I90" s="86"/>
      <c r="J90" s="89"/>
      <c r="L90" s="86"/>
    </row>
    <row r="91" spans="1:12" ht="18" customHeight="1" x14ac:dyDescent="0.25">
      <c r="A91" s="44"/>
      <c r="B91" s="2" t="s">
        <v>74</v>
      </c>
      <c r="C91" s="10" t="s">
        <v>47</v>
      </c>
      <c r="D91" s="205">
        <v>160</v>
      </c>
      <c r="E91" s="205">
        <v>129.274</v>
      </c>
      <c r="F91" s="69">
        <f t="shared" si="2"/>
        <v>80.796250000000001</v>
      </c>
    </row>
    <row r="92" spans="1:12" ht="18" customHeight="1" x14ac:dyDescent="0.25">
      <c r="A92" s="44"/>
      <c r="B92" s="2" t="s">
        <v>75</v>
      </c>
      <c r="C92" s="10" t="s">
        <v>76</v>
      </c>
      <c r="D92" s="205">
        <v>185</v>
      </c>
      <c r="E92" s="205">
        <v>165.92699999999999</v>
      </c>
      <c r="F92" s="69">
        <f t="shared" si="2"/>
        <v>89.690270270270261</v>
      </c>
    </row>
    <row r="93" spans="1:12" ht="18" customHeight="1" x14ac:dyDescent="0.25">
      <c r="A93" s="44"/>
      <c r="B93" s="2" t="s">
        <v>221</v>
      </c>
      <c r="C93" s="10" t="s">
        <v>222</v>
      </c>
      <c r="D93" s="205">
        <v>3</v>
      </c>
      <c r="E93" s="205">
        <v>1.8</v>
      </c>
      <c r="F93" s="69">
        <f t="shared" si="2"/>
        <v>60</v>
      </c>
    </row>
    <row r="94" spans="1:12" x14ac:dyDescent="0.25">
      <c r="A94" s="222"/>
      <c r="B94" s="2" t="s">
        <v>77</v>
      </c>
      <c r="C94" s="10" t="s">
        <v>78</v>
      </c>
      <c r="D94" s="205">
        <v>35</v>
      </c>
      <c r="E94" s="205">
        <v>24.324000000000002</v>
      </c>
      <c r="F94" s="69">
        <f t="shared" si="2"/>
        <v>69.497142857142862</v>
      </c>
    </row>
    <row r="95" spans="1:12" x14ac:dyDescent="0.25">
      <c r="A95" s="44"/>
      <c r="B95" s="2" t="s">
        <v>151</v>
      </c>
      <c r="C95" s="10" t="s">
        <v>152</v>
      </c>
      <c r="D95" s="205">
        <v>10</v>
      </c>
      <c r="E95" s="205">
        <v>1.5349999999999999</v>
      </c>
      <c r="F95" s="69">
        <f t="shared" si="2"/>
        <v>15.35</v>
      </c>
    </row>
    <row r="96" spans="1:12" x14ac:dyDescent="0.25">
      <c r="A96" s="44"/>
      <c r="B96" s="2" t="s">
        <v>315</v>
      </c>
      <c r="C96" s="10" t="s">
        <v>48</v>
      </c>
      <c r="D96" s="205">
        <v>1121</v>
      </c>
      <c r="E96" s="205">
        <v>722.24</v>
      </c>
      <c r="F96" s="69">
        <f t="shared" si="2"/>
        <v>64.42818911685994</v>
      </c>
    </row>
    <row r="97" spans="1:6" x14ac:dyDescent="0.25">
      <c r="A97" s="44"/>
      <c r="B97" s="2" t="s">
        <v>320</v>
      </c>
      <c r="C97" s="10" t="s">
        <v>321</v>
      </c>
      <c r="D97" s="67"/>
      <c r="E97" s="199">
        <v>-13.8</v>
      </c>
      <c r="F97" s="69"/>
    </row>
    <row r="98" spans="1:6" x14ac:dyDescent="0.25">
      <c r="A98" s="44"/>
      <c r="B98" s="2"/>
      <c r="C98" s="10"/>
      <c r="D98" s="205"/>
      <c r="E98" s="205"/>
      <c r="F98" s="69"/>
    </row>
    <row r="99" spans="1:6" x14ac:dyDescent="0.25">
      <c r="A99" s="47">
        <v>2</v>
      </c>
      <c r="B99" s="3" t="s">
        <v>247</v>
      </c>
      <c r="C99" s="10"/>
      <c r="D99" s="205"/>
      <c r="E99" s="205"/>
      <c r="F99" s="69"/>
    </row>
    <row r="100" spans="1:6" x14ac:dyDescent="0.25">
      <c r="A100" s="44"/>
      <c r="B100" s="2" t="s">
        <v>64</v>
      </c>
      <c r="C100" s="10" t="s">
        <v>49</v>
      </c>
      <c r="D100" s="205">
        <v>8</v>
      </c>
      <c r="E100" s="205">
        <v>2.8119999999999998</v>
      </c>
      <c r="F100" s="69">
        <f t="shared" si="2"/>
        <v>35.15</v>
      </c>
    </row>
    <row r="101" spans="1:6" x14ac:dyDescent="0.25">
      <c r="A101" s="44"/>
      <c r="B101" s="2" t="s">
        <v>88</v>
      </c>
      <c r="C101" s="10" t="s">
        <v>45</v>
      </c>
      <c r="D101" s="205">
        <v>25</v>
      </c>
      <c r="E101" s="205">
        <v>14.632</v>
      </c>
      <c r="F101" s="69">
        <f t="shared" si="2"/>
        <v>58.528000000000006</v>
      </c>
    </row>
    <row r="102" spans="1:6" x14ac:dyDescent="0.25">
      <c r="A102" s="44"/>
      <c r="B102" s="3" t="s">
        <v>156</v>
      </c>
      <c r="C102" s="10"/>
      <c r="D102" s="205"/>
      <c r="E102" s="205"/>
      <c r="F102" s="69"/>
    </row>
    <row r="103" spans="1:6" x14ac:dyDescent="0.25">
      <c r="A103" s="44"/>
      <c r="B103" s="2" t="s">
        <v>12</v>
      </c>
      <c r="C103" s="10" t="s">
        <v>137</v>
      </c>
      <c r="D103" s="205">
        <v>63</v>
      </c>
      <c r="E103" s="205"/>
      <c r="F103" s="69">
        <f t="shared" si="2"/>
        <v>0</v>
      </c>
    </row>
    <row r="104" spans="1:6" x14ac:dyDescent="0.25">
      <c r="A104" s="44"/>
      <c r="B104" s="2"/>
      <c r="C104" s="10"/>
      <c r="D104" s="205"/>
      <c r="E104" s="205"/>
      <c r="F104" s="69"/>
    </row>
    <row r="105" spans="1:6" x14ac:dyDescent="0.25">
      <c r="A105" s="47">
        <v>3</v>
      </c>
      <c r="B105" s="3" t="s">
        <v>21</v>
      </c>
      <c r="C105" s="35"/>
      <c r="D105" s="205"/>
      <c r="E105" s="205"/>
      <c r="F105" s="69"/>
    </row>
    <row r="106" spans="1:6" x14ac:dyDescent="0.25">
      <c r="A106" s="47"/>
      <c r="B106" s="2" t="s">
        <v>79</v>
      </c>
      <c r="C106" s="10" t="s">
        <v>45</v>
      </c>
      <c r="D106" s="205">
        <v>143</v>
      </c>
      <c r="E106" s="205">
        <v>136.76300000000001</v>
      </c>
      <c r="F106" s="69">
        <f t="shared" si="2"/>
        <v>95.638461538461542</v>
      </c>
    </row>
    <row r="107" spans="1:6" x14ac:dyDescent="0.25">
      <c r="A107" s="47"/>
      <c r="B107" s="3" t="s">
        <v>248</v>
      </c>
      <c r="C107" s="35"/>
      <c r="D107" s="205"/>
      <c r="E107" s="205"/>
      <c r="F107" s="69"/>
    </row>
    <row r="108" spans="1:6" x14ac:dyDescent="0.25">
      <c r="A108" s="47"/>
      <c r="B108" s="2" t="s">
        <v>59</v>
      </c>
      <c r="C108" s="10" t="s">
        <v>42</v>
      </c>
      <c r="D108" s="205">
        <v>10</v>
      </c>
      <c r="E108" s="205">
        <v>3.1869999999999998</v>
      </c>
      <c r="F108" s="69">
        <f t="shared" si="2"/>
        <v>31.869999999999997</v>
      </c>
    </row>
    <row r="109" spans="1:6" x14ac:dyDescent="0.25">
      <c r="A109" s="47"/>
      <c r="B109" s="2" t="s">
        <v>60</v>
      </c>
      <c r="C109" s="10" t="s">
        <v>43</v>
      </c>
      <c r="D109" s="205">
        <v>70</v>
      </c>
      <c r="E109" s="205">
        <v>29.292000000000002</v>
      </c>
      <c r="F109" s="69">
        <f t="shared" si="2"/>
        <v>41.845714285714287</v>
      </c>
    </row>
    <row r="110" spans="1:6" x14ac:dyDescent="0.25">
      <c r="A110" s="47"/>
      <c r="B110" s="2" t="s">
        <v>81</v>
      </c>
      <c r="C110" s="10" t="s">
        <v>44</v>
      </c>
      <c r="D110" s="205">
        <v>2</v>
      </c>
      <c r="E110" s="205">
        <v>0.95699999999999996</v>
      </c>
      <c r="F110" s="69">
        <f t="shared" si="2"/>
        <v>47.85</v>
      </c>
    </row>
    <row r="111" spans="1:6" x14ac:dyDescent="0.25">
      <c r="A111" s="47"/>
      <c r="B111" s="2" t="s">
        <v>84</v>
      </c>
      <c r="C111" s="10" t="s">
        <v>45</v>
      </c>
      <c r="D111" s="205">
        <v>10</v>
      </c>
      <c r="E111" s="205">
        <v>3.298</v>
      </c>
      <c r="F111" s="69">
        <f t="shared" si="2"/>
        <v>32.979999999999997</v>
      </c>
    </row>
    <row r="112" spans="1:6" x14ac:dyDescent="0.25">
      <c r="A112" s="47"/>
      <c r="B112" s="2" t="s">
        <v>83</v>
      </c>
      <c r="C112" s="10" t="s">
        <v>80</v>
      </c>
      <c r="D112" s="205">
        <v>10</v>
      </c>
      <c r="E112" s="205"/>
      <c r="F112" s="69">
        <f t="shared" si="2"/>
        <v>0</v>
      </c>
    </row>
    <row r="113" spans="1:6" x14ac:dyDescent="0.25">
      <c r="A113" s="47"/>
      <c r="B113" s="2" t="s">
        <v>82</v>
      </c>
      <c r="C113" s="10" t="s">
        <v>46</v>
      </c>
      <c r="D113" s="205">
        <v>10</v>
      </c>
      <c r="E113" s="205">
        <v>4.5119999999999996</v>
      </c>
      <c r="F113" s="69">
        <f t="shared" si="2"/>
        <v>45.11999999999999</v>
      </c>
    </row>
    <row r="114" spans="1:6" x14ac:dyDescent="0.25">
      <c r="A114" s="47"/>
      <c r="B114" s="2" t="s">
        <v>315</v>
      </c>
      <c r="C114" s="10" t="s">
        <v>48</v>
      </c>
      <c r="D114" s="205">
        <v>134</v>
      </c>
      <c r="E114" s="205">
        <v>80.481999999999999</v>
      </c>
      <c r="F114" s="69">
        <f t="shared" si="2"/>
        <v>60.061194029850753</v>
      </c>
    </row>
    <row r="115" spans="1:6" x14ac:dyDescent="0.25">
      <c r="A115" s="44"/>
      <c r="B115" s="2"/>
      <c r="C115" s="10"/>
      <c r="D115" s="205"/>
      <c r="E115" s="205"/>
      <c r="F115" s="69"/>
    </row>
    <row r="116" spans="1:6" x14ac:dyDescent="0.25">
      <c r="A116" s="47">
        <v>4</v>
      </c>
      <c r="B116" s="3" t="s">
        <v>14</v>
      </c>
      <c r="C116" s="35"/>
      <c r="D116" s="205"/>
      <c r="E116" s="205"/>
      <c r="F116" s="69"/>
    </row>
    <row r="117" spans="1:6" x14ac:dyDescent="0.25">
      <c r="A117" s="44"/>
      <c r="B117" s="2" t="s">
        <v>8</v>
      </c>
      <c r="C117" s="10"/>
      <c r="D117" s="205"/>
      <c r="E117" s="205"/>
      <c r="F117" s="69"/>
    </row>
    <row r="118" spans="1:6" x14ac:dyDescent="0.25">
      <c r="A118" s="44"/>
      <c r="B118" s="2" t="s">
        <v>85</v>
      </c>
      <c r="C118" s="10" t="s">
        <v>34</v>
      </c>
      <c r="D118" s="205">
        <v>89</v>
      </c>
      <c r="E118" s="205">
        <v>87.231999999999999</v>
      </c>
      <c r="F118" s="69">
        <f t="shared" si="2"/>
        <v>98.013483146067415</v>
      </c>
    </row>
    <row r="119" spans="1:6" x14ac:dyDescent="0.25">
      <c r="A119" s="44"/>
      <c r="B119" s="10" t="s">
        <v>86</v>
      </c>
      <c r="C119" s="10" t="s">
        <v>37</v>
      </c>
      <c r="D119" s="205">
        <v>5</v>
      </c>
      <c r="E119" s="205">
        <v>3.903</v>
      </c>
      <c r="F119" s="69">
        <f t="shared" si="2"/>
        <v>78.06</v>
      </c>
    </row>
    <row r="120" spans="1:6" x14ac:dyDescent="0.25">
      <c r="A120" s="44"/>
      <c r="B120" s="10" t="s">
        <v>236</v>
      </c>
      <c r="C120" s="10" t="s">
        <v>237</v>
      </c>
      <c r="D120" s="205">
        <v>2</v>
      </c>
      <c r="E120" s="220">
        <v>1.6</v>
      </c>
      <c r="F120" s="69">
        <f t="shared" si="2"/>
        <v>80</v>
      </c>
    </row>
    <row r="121" spans="1:6" x14ac:dyDescent="0.25">
      <c r="A121" s="44"/>
      <c r="B121" s="10" t="s">
        <v>87</v>
      </c>
      <c r="C121" s="10" t="s">
        <v>38</v>
      </c>
      <c r="D121" s="205">
        <v>3</v>
      </c>
      <c r="E121" s="205">
        <v>2.0489999999999999</v>
      </c>
      <c r="F121" s="69">
        <f t="shared" si="2"/>
        <v>68.3</v>
      </c>
    </row>
    <row r="122" spans="1:6" x14ac:dyDescent="0.25">
      <c r="A122" s="44"/>
      <c r="B122" s="2" t="s">
        <v>81</v>
      </c>
      <c r="C122" s="10" t="s">
        <v>44</v>
      </c>
      <c r="D122" s="205">
        <v>1</v>
      </c>
      <c r="E122" s="220">
        <v>0.29899999999999999</v>
      </c>
      <c r="F122" s="69">
        <f t="shared" si="2"/>
        <v>29.9</v>
      </c>
    </row>
    <row r="123" spans="1:6" x14ac:dyDescent="0.25">
      <c r="A123" s="44"/>
      <c r="B123" s="2" t="s">
        <v>88</v>
      </c>
      <c r="C123" s="10" t="s">
        <v>45</v>
      </c>
      <c r="D123" s="205">
        <v>30</v>
      </c>
      <c r="E123" s="205">
        <v>25.946000000000002</v>
      </c>
      <c r="F123" s="69">
        <f t="shared" si="2"/>
        <v>86.486666666666665</v>
      </c>
    </row>
    <row r="124" spans="1:6" x14ac:dyDescent="0.25">
      <c r="A124" s="44"/>
      <c r="B124" s="2" t="s">
        <v>89</v>
      </c>
      <c r="C124" s="10" t="s">
        <v>78</v>
      </c>
      <c r="D124" s="205">
        <v>16</v>
      </c>
      <c r="E124" s="205">
        <v>15.048</v>
      </c>
      <c r="F124" s="69">
        <f t="shared" si="2"/>
        <v>94.05</v>
      </c>
    </row>
    <row r="125" spans="1:6" x14ac:dyDescent="0.25">
      <c r="A125" s="44"/>
      <c r="B125" s="2" t="s">
        <v>315</v>
      </c>
      <c r="C125" s="10" t="s">
        <v>125</v>
      </c>
      <c r="D125" s="205">
        <v>155</v>
      </c>
      <c r="E125" s="205"/>
      <c r="F125" s="69">
        <f t="shared" si="2"/>
        <v>0</v>
      </c>
    </row>
    <row r="126" spans="1:6" x14ac:dyDescent="0.25">
      <c r="A126" s="44"/>
      <c r="B126" s="2"/>
      <c r="C126" s="10"/>
      <c r="D126" s="205"/>
      <c r="E126" s="205"/>
      <c r="F126" s="69"/>
    </row>
    <row r="127" spans="1:6" x14ac:dyDescent="0.25">
      <c r="A127" s="47">
        <v>5</v>
      </c>
      <c r="B127" s="3" t="s">
        <v>20</v>
      </c>
      <c r="C127" s="35"/>
      <c r="D127" s="205"/>
      <c r="E127" s="205"/>
      <c r="F127" s="69"/>
    </row>
    <row r="128" spans="1:6" x14ac:dyDescent="0.25">
      <c r="A128" s="44"/>
      <c r="B128" s="2" t="s">
        <v>92</v>
      </c>
      <c r="C128" s="10" t="s">
        <v>39</v>
      </c>
      <c r="D128" s="205">
        <v>2</v>
      </c>
      <c r="E128" s="220">
        <v>1.605</v>
      </c>
      <c r="F128" s="69">
        <f t="shared" si="2"/>
        <v>80.25</v>
      </c>
    </row>
    <row r="129" spans="1:6" x14ac:dyDescent="0.25">
      <c r="A129" s="44"/>
      <c r="B129" s="2" t="s">
        <v>91</v>
      </c>
      <c r="C129" s="10" t="s">
        <v>41</v>
      </c>
      <c r="D129" s="205">
        <v>1</v>
      </c>
      <c r="E129" s="220"/>
      <c r="F129" s="69">
        <f t="shared" si="2"/>
        <v>0</v>
      </c>
    </row>
    <row r="130" spans="1:6" x14ac:dyDescent="0.25">
      <c r="A130" s="44"/>
      <c r="B130" s="2" t="s">
        <v>61</v>
      </c>
      <c r="C130" s="10" t="s">
        <v>44</v>
      </c>
      <c r="D130" s="205">
        <v>2</v>
      </c>
      <c r="E130" s="220">
        <v>1.6</v>
      </c>
      <c r="F130" s="69">
        <f t="shared" si="2"/>
        <v>80</v>
      </c>
    </row>
    <row r="131" spans="1:6" x14ac:dyDescent="0.25">
      <c r="A131" s="44"/>
      <c r="B131" s="2" t="s">
        <v>189</v>
      </c>
      <c r="C131" s="10" t="s">
        <v>47</v>
      </c>
      <c r="D131" s="205">
        <v>5</v>
      </c>
      <c r="E131" s="220"/>
      <c r="F131" s="69">
        <f t="shared" si="2"/>
        <v>0</v>
      </c>
    </row>
    <row r="132" spans="1:6" x14ac:dyDescent="0.25">
      <c r="A132" s="44"/>
      <c r="B132" s="2" t="s">
        <v>23</v>
      </c>
      <c r="C132" s="10" t="s">
        <v>90</v>
      </c>
      <c r="D132" s="205">
        <v>2</v>
      </c>
      <c r="E132" s="220"/>
      <c r="F132" s="69">
        <f t="shared" si="2"/>
        <v>0</v>
      </c>
    </row>
    <row r="133" spans="1:6" x14ac:dyDescent="0.25">
      <c r="A133" s="44"/>
      <c r="B133" s="2" t="s">
        <v>63</v>
      </c>
      <c r="C133" s="10" t="s">
        <v>46</v>
      </c>
      <c r="D133" s="205">
        <v>1</v>
      </c>
      <c r="E133" s="220"/>
      <c r="F133" s="69">
        <f t="shared" si="2"/>
        <v>0</v>
      </c>
    </row>
    <row r="134" spans="1:6" x14ac:dyDescent="0.25">
      <c r="A134" s="44"/>
      <c r="B134" s="2"/>
      <c r="C134" s="10"/>
      <c r="D134" s="205"/>
      <c r="E134" s="205"/>
      <c r="F134" s="69"/>
    </row>
    <row r="135" spans="1:6" x14ac:dyDescent="0.25">
      <c r="A135" s="47">
        <v>6</v>
      </c>
      <c r="B135" s="3" t="s">
        <v>19</v>
      </c>
      <c r="C135" s="35"/>
      <c r="D135" s="205"/>
      <c r="E135" s="205"/>
      <c r="F135" s="69"/>
    </row>
    <row r="136" spans="1:6" x14ac:dyDescent="0.25">
      <c r="A136" s="44"/>
      <c r="B136" s="2" t="s">
        <v>51</v>
      </c>
      <c r="C136" s="10" t="s">
        <v>34</v>
      </c>
      <c r="D136" s="205">
        <v>72</v>
      </c>
      <c r="E136" s="205">
        <v>70.721999999999994</v>
      </c>
      <c r="F136" s="69">
        <f t="shared" ref="F136:F198" si="3">E136/D136*100</f>
        <v>98.224999999999994</v>
      </c>
    </row>
    <row r="137" spans="1:6" x14ac:dyDescent="0.25">
      <c r="A137" s="44"/>
      <c r="B137" s="10" t="s">
        <v>53</v>
      </c>
      <c r="C137" s="10" t="s">
        <v>37</v>
      </c>
      <c r="D137" s="205">
        <v>5</v>
      </c>
      <c r="E137" s="205">
        <v>3.8660000000000001</v>
      </c>
      <c r="F137" s="69">
        <f t="shared" si="3"/>
        <v>77.319999999999993</v>
      </c>
    </row>
    <row r="138" spans="1:6" x14ac:dyDescent="0.25">
      <c r="A138" s="44"/>
      <c r="B138" s="10" t="s">
        <v>236</v>
      </c>
      <c r="C138" s="10" t="s">
        <v>237</v>
      </c>
      <c r="D138" s="205">
        <v>2</v>
      </c>
      <c r="E138" s="220">
        <v>1.6</v>
      </c>
      <c r="F138" s="69">
        <f t="shared" si="3"/>
        <v>80</v>
      </c>
    </row>
    <row r="139" spans="1:6" x14ac:dyDescent="0.25">
      <c r="A139" s="44"/>
      <c r="B139" s="10" t="s">
        <v>87</v>
      </c>
      <c r="C139" s="10" t="s">
        <v>38</v>
      </c>
      <c r="D139" s="205">
        <v>2</v>
      </c>
      <c r="E139" s="205">
        <v>1.681</v>
      </c>
      <c r="F139" s="69">
        <f t="shared" si="3"/>
        <v>84.05</v>
      </c>
    </row>
    <row r="140" spans="1:6" x14ac:dyDescent="0.25">
      <c r="A140" s="44"/>
      <c r="B140" s="2" t="s">
        <v>93</v>
      </c>
      <c r="C140" s="10" t="s">
        <v>39</v>
      </c>
      <c r="D140" s="205">
        <v>7</v>
      </c>
      <c r="E140" s="205">
        <v>1.56</v>
      </c>
      <c r="F140" s="69">
        <f t="shared" si="3"/>
        <v>22.285714285714285</v>
      </c>
    </row>
    <row r="141" spans="1:6" x14ac:dyDescent="0.25">
      <c r="A141" s="44"/>
      <c r="B141" s="2" t="s">
        <v>94</v>
      </c>
      <c r="C141" s="10" t="s">
        <v>40</v>
      </c>
      <c r="D141" s="205">
        <v>20</v>
      </c>
      <c r="E141" s="205">
        <v>12.972</v>
      </c>
      <c r="F141" s="69">
        <f t="shared" si="3"/>
        <v>64.86</v>
      </c>
    </row>
    <row r="142" spans="1:6" x14ac:dyDescent="0.25">
      <c r="A142" s="44"/>
      <c r="B142" s="2" t="s">
        <v>91</v>
      </c>
      <c r="C142" s="10" t="s">
        <v>41</v>
      </c>
      <c r="D142" s="205">
        <v>15</v>
      </c>
      <c r="E142" s="205">
        <v>12.196999999999999</v>
      </c>
      <c r="F142" s="69">
        <f t="shared" si="3"/>
        <v>81.313333333333333</v>
      </c>
    </row>
    <row r="143" spans="1:6" x14ac:dyDescent="0.25">
      <c r="A143" s="44"/>
      <c r="B143" s="2" t="s">
        <v>95</v>
      </c>
      <c r="C143" s="10" t="s">
        <v>44</v>
      </c>
      <c r="D143" s="205">
        <v>3</v>
      </c>
      <c r="E143" s="205">
        <v>2.0379999999999998</v>
      </c>
      <c r="F143" s="69">
        <f t="shared" si="3"/>
        <v>67.933333333333323</v>
      </c>
    </row>
    <row r="144" spans="1:6" x14ac:dyDescent="0.25">
      <c r="A144" s="44"/>
      <c r="B144" s="2" t="s">
        <v>84</v>
      </c>
      <c r="C144" s="10" t="s">
        <v>45</v>
      </c>
      <c r="D144" s="205">
        <v>30</v>
      </c>
      <c r="E144" s="205">
        <v>1.526</v>
      </c>
      <c r="F144" s="69">
        <f t="shared" si="3"/>
        <v>5.086666666666666</v>
      </c>
    </row>
    <row r="145" spans="1:6" x14ac:dyDescent="0.25">
      <c r="A145" s="44"/>
      <c r="B145" s="2" t="s">
        <v>82</v>
      </c>
      <c r="C145" s="10" t="s">
        <v>46</v>
      </c>
      <c r="D145" s="205">
        <v>10</v>
      </c>
      <c r="E145" s="205"/>
      <c r="F145" s="69">
        <f t="shared" si="3"/>
        <v>0</v>
      </c>
    </row>
    <row r="146" spans="1:6" x14ac:dyDescent="0.25">
      <c r="A146" s="44"/>
      <c r="B146" s="2" t="s">
        <v>315</v>
      </c>
      <c r="C146" s="10" t="s">
        <v>48</v>
      </c>
      <c r="D146" s="205">
        <v>800</v>
      </c>
      <c r="E146" s="205"/>
      <c r="F146" s="69">
        <f t="shared" si="3"/>
        <v>0</v>
      </c>
    </row>
    <row r="147" spans="1:6" x14ac:dyDescent="0.25">
      <c r="A147" s="44"/>
      <c r="B147" s="2"/>
      <c r="C147" s="10"/>
      <c r="D147" s="205"/>
      <c r="E147" s="205"/>
      <c r="F147" s="69"/>
    </row>
    <row r="148" spans="1:6" x14ac:dyDescent="0.25">
      <c r="A148" s="47">
        <v>7</v>
      </c>
      <c r="B148" s="3" t="s">
        <v>18</v>
      </c>
      <c r="C148" s="35"/>
      <c r="D148" s="205"/>
      <c r="E148" s="205"/>
      <c r="F148" s="69"/>
    </row>
    <row r="149" spans="1:6" x14ac:dyDescent="0.25">
      <c r="A149" s="47"/>
      <c r="B149" s="2" t="s">
        <v>93</v>
      </c>
      <c r="C149" s="10" t="s">
        <v>39</v>
      </c>
      <c r="D149" s="205">
        <v>4</v>
      </c>
      <c r="E149" s="205">
        <v>0.91500000000000004</v>
      </c>
      <c r="F149" s="69">
        <f t="shared" si="3"/>
        <v>22.875</v>
      </c>
    </row>
    <row r="150" spans="1:6" x14ac:dyDescent="0.25">
      <c r="A150" s="47"/>
      <c r="B150" s="2" t="s">
        <v>98</v>
      </c>
      <c r="C150" s="10" t="s">
        <v>40</v>
      </c>
      <c r="D150" s="205">
        <v>30</v>
      </c>
      <c r="E150" s="205">
        <v>17.135999999999999</v>
      </c>
      <c r="F150" s="69">
        <f t="shared" si="3"/>
        <v>57.11999999999999</v>
      </c>
    </row>
    <row r="151" spans="1:6" x14ac:dyDescent="0.25">
      <c r="A151" s="44"/>
      <c r="B151" s="2" t="s">
        <v>99</v>
      </c>
      <c r="C151" s="10" t="s">
        <v>41</v>
      </c>
      <c r="D151" s="205">
        <v>5</v>
      </c>
      <c r="E151" s="205">
        <v>1.63</v>
      </c>
      <c r="F151" s="69">
        <f t="shared" si="3"/>
        <v>32.599999999999994</v>
      </c>
    </row>
    <row r="152" spans="1:6" x14ac:dyDescent="0.25">
      <c r="A152" s="44"/>
      <c r="B152" s="2" t="s">
        <v>61</v>
      </c>
      <c r="C152" s="10" t="s">
        <v>44</v>
      </c>
      <c r="D152" s="205">
        <v>1</v>
      </c>
      <c r="E152" s="220">
        <v>0.29599999999999999</v>
      </c>
      <c r="F152" s="69">
        <f t="shared" si="3"/>
        <v>29.599999999999998</v>
      </c>
    </row>
    <row r="153" spans="1:6" x14ac:dyDescent="0.25">
      <c r="A153" s="44"/>
      <c r="B153" s="2" t="s">
        <v>148</v>
      </c>
      <c r="C153" s="10" t="s">
        <v>76</v>
      </c>
      <c r="D153" s="205">
        <v>473</v>
      </c>
      <c r="E153" s="205">
        <v>469.452</v>
      </c>
      <c r="F153" s="69">
        <f t="shared" si="3"/>
        <v>99.249894291754757</v>
      </c>
    </row>
    <row r="154" spans="1:6" x14ac:dyDescent="0.25">
      <c r="A154" s="44"/>
      <c r="B154" s="2" t="s">
        <v>84</v>
      </c>
      <c r="C154" s="10" t="s">
        <v>45</v>
      </c>
      <c r="D154" s="205">
        <v>13</v>
      </c>
      <c r="E154" s="205">
        <v>2.4329999999999998</v>
      </c>
      <c r="F154" s="69">
        <f t="shared" si="3"/>
        <v>18.715384615384615</v>
      </c>
    </row>
    <row r="155" spans="1:6" x14ac:dyDescent="0.25">
      <c r="A155" s="44"/>
      <c r="B155" s="2" t="s">
        <v>100</v>
      </c>
      <c r="C155" s="10" t="s">
        <v>78</v>
      </c>
      <c r="D155" s="205">
        <v>65</v>
      </c>
      <c r="E155" s="205">
        <v>58.258000000000003</v>
      </c>
      <c r="F155" s="69">
        <f t="shared" si="3"/>
        <v>89.627692307692314</v>
      </c>
    </row>
    <row r="156" spans="1:6" x14ac:dyDescent="0.25">
      <c r="A156" s="44"/>
      <c r="B156" s="2"/>
      <c r="C156" s="10"/>
      <c r="D156" s="205"/>
      <c r="E156" s="205"/>
      <c r="F156" s="69"/>
    </row>
    <row r="157" spans="1:6" x14ac:dyDescent="0.25">
      <c r="A157" s="47">
        <v>8</v>
      </c>
      <c r="B157" s="3" t="s">
        <v>22</v>
      </c>
      <c r="C157" s="35"/>
      <c r="D157" s="205"/>
      <c r="E157" s="205"/>
      <c r="F157" s="69"/>
    </row>
    <row r="158" spans="1:6" x14ac:dyDescent="0.25">
      <c r="A158" s="44"/>
      <c r="B158" s="2" t="s">
        <v>101</v>
      </c>
      <c r="C158" s="10" t="s">
        <v>41</v>
      </c>
      <c r="D158" s="205">
        <v>7</v>
      </c>
      <c r="E158" s="205">
        <v>3.097</v>
      </c>
      <c r="F158" s="69">
        <f t="shared" si="3"/>
        <v>44.242857142857147</v>
      </c>
    </row>
    <row r="159" spans="1:6" x14ac:dyDescent="0.25">
      <c r="A159" s="44"/>
      <c r="B159" s="2" t="s">
        <v>148</v>
      </c>
      <c r="C159" s="10" t="s">
        <v>76</v>
      </c>
      <c r="D159" s="205">
        <v>70</v>
      </c>
      <c r="E159" s="205"/>
      <c r="F159" s="69">
        <f t="shared" si="3"/>
        <v>0</v>
      </c>
    </row>
    <row r="160" spans="1:6" x14ac:dyDescent="0.25">
      <c r="A160" s="44"/>
      <c r="B160" s="2" t="s">
        <v>84</v>
      </c>
      <c r="C160" s="10" t="s">
        <v>45</v>
      </c>
      <c r="D160" s="205">
        <v>10</v>
      </c>
      <c r="E160" s="205">
        <v>6.2530000000000001</v>
      </c>
      <c r="F160" s="69">
        <f t="shared" si="3"/>
        <v>62.529999999999994</v>
      </c>
    </row>
    <row r="161" spans="1:6" x14ac:dyDescent="0.25">
      <c r="A161" s="44"/>
      <c r="B161" s="2"/>
      <c r="C161" s="10"/>
      <c r="D161" s="205"/>
      <c r="E161" s="205"/>
      <c r="F161" s="69"/>
    </row>
    <row r="162" spans="1:6" x14ac:dyDescent="0.25">
      <c r="A162" s="47">
        <v>9</v>
      </c>
      <c r="B162" s="3" t="s">
        <v>17</v>
      </c>
      <c r="C162" s="35"/>
      <c r="D162" s="205"/>
      <c r="E162" s="205"/>
      <c r="F162" s="69"/>
    </row>
    <row r="163" spans="1:6" x14ac:dyDescent="0.25">
      <c r="A163" s="47"/>
      <c r="B163" s="2" t="s">
        <v>51</v>
      </c>
      <c r="C163" s="10" t="s">
        <v>34</v>
      </c>
      <c r="D163" s="205">
        <v>66</v>
      </c>
      <c r="E163" s="205">
        <v>63.874000000000002</v>
      </c>
      <c r="F163" s="69">
        <f t="shared" si="3"/>
        <v>96.778787878787881</v>
      </c>
    </row>
    <row r="164" spans="1:6" x14ac:dyDescent="0.25">
      <c r="A164" s="47"/>
      <c r="B164" s="10" t="s">
        <v>53</v>
      </c>
      <c r="C164" s="10" t="s">
        <v>37</v>
      </c>
      <c r="D164" s="205">
        <v>5</v>
      </c>
      <c r="E164" s="205">
        <v>3.395</v>
      </c>
      <c r="F164" s="69">
        <f t="shared" si="3"/>
        <v>67.900000000000006</v>
      </c>
    </row>
    <row r="165" spans="1:6" x14ac:dyDescent="0.25">
      <c r="A165" s="47"/>
      <c r="B165" s="10" t="s">
        <v>236</v>
      </c>
      <c r="C165" s="10" t="s">
        <v>237</v>
      </c>
      <c r="D165" s="205">
        <v>2</v>
      </c>
      <c r="E165" s="220">
        <v>1.6</v>
      </c>
      <c r="F165" s="69">
        <f t="shared" si="3"/>
        <v>80</v>
      </c>
    </row>
    <row r="166" spans="1:6" x14ac:dyDescent="0.25">
      <c r="A166" s="47"/>
      <c r="B166" s="10" t="s">
        <v>54</v>
      </c>
      <c r="C166" s="10" t="s">
        <v>38</v>
      </c>
      <c r="D166" s="205">
        <v>2</v>
      </c>
      <c r="E166" s="220">
        <v>1.44</v>
      </c>
      <c r="F166" s="69">
        <f t="shared" si="3"/>
        <v>72</v>
      </c>
    </row>
    <row r="167" spans="1:6" x14ac:dyDescent="0.25">
      <c r="A167" s="47"/>
      <c r="B167" s="2" t="s">
        <v>148</v>
      </c>
      <c r="C167" s="10" t="s">
        <v>76</v>
      </c>
      <c r="D167" s="205">
        <v>70</v>
      </c>
      <c r="E167" s="205">
        <v>44.421999999999997</v>
      </c>
      <c r="F167" s="69">
        <f t="shared" si="3"/>
        <v>63.459999999999994</v>
      </c>
    </row>
    <row r="168" spans="1:6" x14ac:dyDescent="0.25">
      <c r="A168" s="47"/>
      <c r="B168" s="2" t="s">
        <v>93</v>
      </c>
      <c r="C168" s="10" t="s">
        <v>39</v>
      </c>
      <c r="D168" s="205">
        <v>2</v>
      </c>
      <c r="E168" s="205"/>
      <c r="F168" s="69">
        <f t="shared" si="3"/>
        <v>0</v>
      </c>
    </row>
    <row r="169" spans="1:6" x14ac:dyDescent="0.25">
      <c r="A169" s="47"/>
      <c r="B169" s="2" t="s">
        <v>94</v>
      </c>
      <c r="C169" s="10" t="s">
        <v>40</v>
      </c>
      <c r="D169" s="205">
        <v>10</v>
      </c>
      <c r="E169" s="205">
        <v>4.4089999999999998</v>
      </c>
      <c r="F169" s="69">
        <f t="shared" si="3"/>
        <v>44.089999999999996</v>
      </c>
    </row>
    <row r="170" spans="1:6" x14ac:dyDescent="0.25">
      <c r="A170" s="47"/>
      <c r="B170" s="2" t="s">
        <v>99</v>
      </c>
      <c r="C170" s="10" t="s">
        <v>41</v>
      </c>
      <c r="D170" s="205">
        <v>2</v>
      </c>
      <c r="E170" s="220">
        <v>0.1</v>
      </c>
      <c r="F170" s="69">
        <f t="shared" si="3"/>
        <v>5</v>
      </c>
    </row>
    <row r="171" spans="1:6" x14ac:dyDescent="0.25">
      <c r="A171" s="47"/>
      <c r="B171" s="2" t="s">
        <v>84</v>
      </c>
      <c r="C171" s="10" t="s">
        <v>45</v>
      </c>
      <c r="D171" s="205">
        <v>5</v>
      </c>
      <c r="E171" s="205"/>
      <c r="F171" s="69">
        <f t="shared" si="3"/>
        <v>0</v>
      </c>
    </row>
    <row r="172" spans="1:6" x14ac:dyDescent="0.25">
      <c r="A172" s="44"/>
      <c r="B172" s="2" t="s">
        <v>102</v>
      </c>
      <c r="C172" s="10" t="s">
        <v>103</v>
      </c>
      <c r="D172" s="205">
        <v>620</v>
      </c>
      <c r="E172" s="205">
        <v>618.87699999999995</v>
      </c>
      <c r="F172" s="69">
        <f t="shared" si="3"/>
        <v>99.81887096774193</v>
      </c>
    </row>
    <row r="173" spans="1:6" x14ac:dyDescent="0.25">
      <c r="A173" s="44"/>
      <c r="B173" s="2" t="s">
        <v>315</v>
      </c>
      <c r="C173" s="10" t="s">
        <v>125</v>
      </c>
      <c r="D173" s="205">
        <v>710</v>
      </c>
      <c r="E173" s="205"/>
      <c r="F173" s="69">
        <f t="shared" si="3"/>
        <v>0</v>
      </c>
    </row>
    <row r="174" spans="1:6" x14ac:dyDescent="0.25">
      <c r="A174" s="44"/>
      <c r="B174" s="2"/>
      <c r="C174" s="10"/>
      <c r="D174" s="205"/>
      <c r="E174" s="205"/>
      <c r="F174" s="69"/>
    </row>
    <row r="175" spans="1:6" x14ac:dyDescent="0.25">
      <c r="A175" s="47">
        <v>10</v>
      </c>
      <c r="B175" s="3" t="s">
        <v>24</v>
      </c>
      <c r="C175" s="35"/>
      <c r="D175" s="205"/>
      <c r="E175" s="205"/>
      <c r="F175" s="69"/>
    </row>
    <row r="176" spans="1:6" x14ac:dyDescent="0.25">
      <c r="A176" s="44"/>
      <c r="B176" s="2" t="s">
        <v>104</v>
      </c>
      <c r="C176" s="10" t="s">
        <v>78</v>
      </c>
      <c r="D176" s="205">
        <v>310</v>
      </c>
      <c r="E176" s="205">
        <v>280</v>
      </c>
      <c r="F176" s="69">
        <f t="shared" si="3"/>
        <v>90.322580645161281</v>
      </c>
    </row>
    <row r="177" spans="1:6" x14ac:dyDescent="0.25">
      <c r="A177" s="44"/>
      <c r="B177" s="2" t="s">
        <v>84</v>
      </c>
      <c r="C177" s="10" t="s">
        <v>47</v>
      </c>
      <c r="D177" s="205">
        <v>170</v>
      </c>
      <c r="E177" s="205">
        <v>108.941</v>
      </c>
      <c r="F177" s="69">
        <f t="shared" si="3"/>
        <v>64.082941176470584</v>
      </c>
    </row>
    <row r="178" spans="1:6" x14ac:dyDescent="0.25">
      <c r="A178" s="44"/>
      <c r="B178" s="2"/>
      <c r="C178" s="10"/>
      <c r="D178" s="205"/>
      <c r="E178" s="205"/>
      <c r="F178" s="69"/>
    </row>
    <row r="179" spans="1:6" x14ac:dyDescent="0.25">
      <c r="A179" s="47">
        <v>11</v>
      </c>
      <c r="B179" s="3" t="s">
        <v>28</v>
      </c>
      <c r="C179" s="35"/>
      <c r="D179" s="205"/>
      <c r="E179" s="205"/>
      <c r="F179" s="69"/>
    </row>
    <row r="180" spans="1:6" x14ac:dyDescent="0.25">
      <c r="A180" s="44"/>
      <c r="B180" s="2" t="s">
        <v>8</v>
      </c>
      <c r="C180" s="10" t="s">
        <v>34</v>
      </c>
      <c r="D180" s="205">
        <v>3064</v>
      </c>
      <c r="E180" s="205">
        <v>2974</v>
      </c>
      <c r="F180" s="69">
        <f t="shared" si="3"/>
        <v>97.062663185378597</v>
      </c>
    </row>
    <row r="181" spans="1:6" x14ac:dyDescent="0.25">
      <c r="A181" s="44"/>
      <c r="B181" s="2" t="s">
        <v>87</v>
      </c>
      <c r="C181" s="10" t="s">
        <v>38</v>
      </c>
      <c r="D181" s="205">
        <v>68</v>
      </c>
      <c r="E181" s="205">
        <v>65.981999999999999</v>
      </c>
      <c r="F181" s="69">
        <f t="shared" si="3"/>
        <v>97.03235294117647</v>
      </c>
    </row>
    <row r="182" spans="1:6" x14ac:dyDescent="0.25">
      <c r="A182" s="44"/>
      <c r="B182" s="2" t="s">
        <v>109</v>
      </c>
      <c r="C182" s="10" t="s">
        <v>45</v>
      </c>
      <c r="D182" s="205">
        <v>10</v>
      </c>
      <c r="E182" s="205">
        <v>2.72</v>
      </c>
      <c r="F182" s="69">
        <f t="shared" si="3"/>
        <v>27.200000000000003</v>
      </c>
    </row>
    <row r="183" spans="1:6" x14ac:dyDescent="0.25">
      <c r="A183" s="44"/>
      <c r="B183" s="2" t="s">
        <v>108</v>
      </c>
      <c r="C183" s="10" t="s">
        <v>105</v>
      </c>
      <c r="D183" s="205">
        <v>1991</v>
      </c>
      <c r="E183" s="205">
        <v>1987.6859999999999</v>
      </c>
      <c r="F183" s="69">
        <f t="shared" si="3"/>
        <v>99.83355097940732</v>
      </c>
    </row>
    <row r="184" spans="1:6" x14ac:dyDescent="0.25">
      <c r="A184" s="44"/>
      <c r="B184" s="2" t="s">
        <v>107</v>
      </c>
      <c r="C184" s="10" t="s">
        <v>105</v>
      </c>
      <c r="D184" s="205">
        <v>140</v>
      </c>
      <c r="E184" s="205">
        <v>59</v>
      </c>
      <c r="F184" s="69">
        <f t="shared" si="3"/>
        <v>42.142857142857146</v>
      </c>
    </row>
    <row r="185" spans="1:6" x14ac:dyDescent="0.25">
      <c r="A185" s="44"/>
      <c r="B185" s="2" t="s">
        <v>106</v>
      </c>
      <c r="C185" s="10" t="s">
        <v>105</v>
      </c>
      <c r="D185" s="205">
        <v>470</v>
      </c>
      <c r="E185" s="205">
        <v>424.42399999999998</v>
      </c>
      <c r="F185" s="69">
        <f t="shared" si="3"/>
        <v>90.302978723404252</v>
      </c>
    </row>
    <row r="186" spans="1:6" x14ac:dyDescent="0.25">
      <c r="A186" s="44"/>
      <c r="B186" s="2"/>
      <c r="C186" s="10"/>
      <c r="D186" s="205"/>
      <c r="E186" s="205"/>
      <c r="F186" s="69"/>
    </row>
    <row r="187" spans="1:6" x14ac:dyDescent="0.25">
      <c r="A187" s="47">
        <v>12</v>
      </c>
      <c r="B187" s="3" t="s">
        <v>27</v>
      </c>
      <c r="C187" s="35"/>
      <c r="D187" s="205"/>
      <c r="E187" s="205"/>
      <c r="F187" s="69"/>
    </row>
    <row r="188" spans="1:6" x14ac:dyDescent="0.25">
      <c r="A188" s="47"/>
      <c r="B188" s="3" t="s">
        <v>26</v>
      </c>
      <c r="C188" s="35"/>
      <c r="D188" s="205"/>
      <c r="E188" s="205"/>
      <c r="F188" s="69"/>
    </row>
    <row r="189" spans="1:6" x14ac:dyDescent="0.25">
      <c r="A189" s="44"/>
      <c r="B189" s="2" t="s">
        <v>110</v>
      </c>
      <c r="C189" s="10" t="s">
        <v>40</v>
      </c>
      <c r="D189" s="205">
        <v>145</v>
      </c>
      <c r="E189" s="205">
        <v>15.278</v>
      </c>
      <c r="F189" s="69">
        <f t="shared" si="3"/>
        <v>10.536551724137931</v>
      </c>
    </row>
    <row r="190" spans="1:6" x14ac:dyDescent="0.25">
      <c r="A190" s="44"/>
      <c r="B190" s="2" t="s">
        <v>84</v>
      </c>
      <c r="C190" s="10" t="s">
        <v>45</v>
      </c>
      <c r="D190" s="205">
        <v>107</v>
      </c>
      <c r="E190" s="205">
        <v>45.481999999999999</v>
      </c>
      <c r="F190" s="69">
        <f t="shared" si="3"/>
        <v>42.506542056074764</v>
      </c>
    </row>
    <row r="191" spans="1:6" ht="16.5" customHeight="1" x14ac:dyDescent="0.25">
      <c r="A191" s="44"/>
      <c r="B191" s="2" t="s">
        <v>315</v>
      </c>
      <c r="C191" s="10" t="s">
        <v>48</v>
      </c>
      <c r="D191" s="205">
        <v>460</v>
      </c>
      <c r="E191" s="205">
        <v>26.055</v>
      </c>
      <c r="F191" s="69">
        <f t="shared" si="3"/>
        <v>5.6641304347826082</v>
      </c>
    </row>
    <row r="192" spans="1:6" x14ac:dyDescent="0.25">
      <c r="A192" s="44"/>
      <c r="B192" s="3" t="s">
        <v>16</v>
      </c>
      <c r="C192" s="35"/>
      <c r="D192" s="205"/>
      <c r="E192" s="205"/>
      <c r="F192" s="69"/>
    </row>
    <row r="193" spans="1:12" s="7" customFormat="1" ht="30" x14ac:dyDescent="0.25">
      <c r="A193" s="40"/>
      <c r="B193" s="9" t="s">
        <v>220</v>
      </c>
      <c r="C193" s="28" t="s">
        <v>78</v>
      </c>
      <c r="D193" s="207">
        <v>150</v>
      </c>
      <c r="E193" s="207"/>
      <c r="F193" s="69">
        <f t="shared" si="3"/>
        <v>0</v>
      </c>
      <c r="H193" s="98"/>
      <c r="I193" s="98"/>
      <c r="J193" s="89"/>
      <c r="L193" s="98"/>
    </row>
    <row r="194" spans="1:12" s="7" customFormat="1" x14ac:dyDescent="0.25">
      <c r="A194" s="40"/>
      <c r="B194" s="2" t="s">
        <v>315</v>
      </c>
      <c r="C194" s="28" t="s">
        <v>48</v>
      </c>
      <c r="D194" s="205">
        <v>416</v>
      </c>
      <c r="E194" s="207">
        <v>117.73699999999999</v>
      </c>
      <c r="F194" s="69">
        <f t="shared" si="3"/>
        <v>28.302163461538459</v>
      </c>
      <c r="H194" s="84"/>
      <c r="I194" s="84"/>
      <c r="J194" s="89"/>
      <c r="L194" s="84"/>
    </row>
    <row r="195" spans="1:12" x14ac:dyDescent="0.25">
      <c r="A195" s="44"/>
      <c r="B195" s="2"/>
      <c r="C195" s="10"/>
      <c r="D195" s="205"/>
      <c r="E195" s="205"/>
      <c r="F195" s="69"/>
    </row>
    <row r="196" spans="1:12" x14ac:dyDescent="0.25">
      <c r="A196" s="47">
        <v>13</v>
      </c>
      <c r="B196" s="3" t="s">
        <v>25</v>
      </c>
      <c r="C196" s="35"/>
      <c r="D196" s="205"/>
      <c r="E196" s="205"/>
      <c r="F196" s="69"/>
    </row>
    <row r="197" spans="1:12" x14ac:dyDescent="0.25">
      <c r="A197" s="44"/>
      <c r="B197" s="3" t="s">
        <v>112</v>
      </c>
      <c r="C197" s="10" t="s">
        <v>41</v>
      </c>
      <c r="D197" s="205">
        <v>1147</v>
      </c>
      <c r="E197" s="205">
        <v>1064.4380000000001</v>
      </c>
      <c r="F197" s="69">
        <f t="shared" si="3"/>
        <v>92.80191804707934</v>
      </c>
    </row>
    <row r="198" spans="1:12" x14ac:dyDescent="0.25">
      <c r="A198" s="44"/>
      <c r="B198" s="2" t="s">
        <v>153</v>
      </c>
      <c r="C198" s="10" t="s">
        <v>44</v>
      </c>
      <c r="D198" s="205">
        <v>2</v>
      </c>
      <c r="E198" s="220">
        <v>0.59699999999999998</v>
      </c>
      <c r="F198" s="69">
        <f t="shared" si="3"/>
        <v>29.849999999999998</v>
      </c>
    </row>
    <row r="199" spans="1:12" x14ac:dyDescent="0.25">
      <c r="A199" s="44"/>
      <c r="B199" s="2" t="s">
        <v>113</v>
      </c>
      <c r="C199" s="10" t="s">
        <v>47</v>
      </c>
      <c r="D199" s="205">
        <v>94</v>
      </c>
      <c r="E199" s="205">
        <v>79.477999999999994</v>
      </c>
      <c r="F199" s="69">
        <f t="shared" ref="F199:F240" si="4">E199/D199*100</f>
        <v>84.551063829787239</v>
      </c>
    </row>
    <row r="200" spans="1:12" x14ac:dyDescent="0.25">
      <c r="A200" s="44"/>
      <c r="B200" s="2" t="s">
        <v>114</v>
      </c>
      <c r="C200" s="10" t="s">
        <v>78</v>
      </c>
      <c r="D200" s="205">
        <v>32</v>
      </c>
      <c r="E200" s="205">
        <v>31.5</v>
      </c>
      <c r="F200" s="69">
        <f t="shared" si="4"/>
        <v>98.4375</v>
      </c>
    </row>
    <row r="201" spans="1:12" x14ac:dyDescent="0.25">
      <c r="A201" s="44"/>
      <c r="B201" s="3" t="s">
        <v>150</v>
      </c>
      <c r="C201" s="10"/>
      <c r="D201" s="205"/>
      <c r="E201" s="205"/>
      <c r="F201" s="69"/>
    </row>
    <row r="202" spans="1:12" x14ac:dyDescent="0.25">
      <c r="A202" s="44"/>
      <c r="B202" s="2" t="s">
        <v>94</v>
      </c>
      <c r="C202" s="10" t="s">
        <v>40</v>
      </c>
      <c r="D202" s="205">
        <v>25</v>
      </c>
      <c r="E202" s="205">
        <v>17.285</v>
      </c>
      <c r="F202" s="69">
        <f t="shared" si="4"/>
        <v>69.14</v>
      </c>
    </row>
    <row r="203" spans="1:12" x14ac:dyDescent="0.25">
      <c r="A203" s="44"/>
      <c r="B203" s="2" t="s">
        <v>115</v>
      </c>
      <c r="C203" s="10" t="s">
        <v>42</v>
      </c>
      <c r="D203" s="205">
        <v>10</v>
      </c>
      <c r="E203" s="205"/>
      <c r="F203" s="69">
        <f t="shared" si="4"/>
        <v>0</v>
      </c>
    </row>
    <row r="204" spans="1:12" x14ac:dyDescent="0.25">
      <c r="A204" s="44"/>
      <c r="B204" s="2" t="s">
        <v>116</v>
      </c>
      <c r="C204" s="10" t="s">
        <v>43</v>
      </c>
      <c r="D204" s="205">
        <v>15</v>
      </c>
      <c r="E204" s="205">
        <v>9.14</v>
      </c>
      <c r="F204" s="69">
        <f t="shared" si="4"/>
        <v>60.933333333333337</v>
      </c>
    </row>
    <row r="205" spans="1:12" x14ac:dyDescent="0.25">
      <c r="A205" s="44"/>
      <c r="B205" s="2" t="s">
        <v>84</v>
      </c>
      <c r="C205" s="10" t="s">
        <v>47</v>
      </c>
      <c r="D205" s="205">
        <v>70</v>
      </c>
      <c r="E205" s="205">
        <v>15.648</v>
      </c>
      <c r="F205" s="69">
        <f t="shared" si="4"/>
        <v>22.354285714285712</v>
      </c>
    </row>
    <row r="206" spans="1:12" x14ac:dyDescent="0.25">
      <c r="A206" s="44"/>
      <c r="B206" s="2" t="s">
        <v>315</v>
      </c>
      <c r="C206" s="10" t="s">
        <v>48</v>
      </c>
      <c r="D206" s="205">
        <v>13072</v>
      </c>
      <c r="E206" s="205">
        <v>1568.5920000000001</v>
      </c>
      <c r="F206" s="69">
        <f t="shared" si="4"/>
        <v>11.999632802937578</v>
      </c>
    </row>
    <row r="207" spans="1:12" x14ac:dyDescent="0.25">
      <c r="A207" s="44"/>
      <c r="B207" s="2" t="s">
        <v>117</v>
      </c>
      <c r="C207" s="10" t="s">
        <v>78</v>
      </c>
      <c r="D207" s="205">
        <v>15</v>
      </c>
      <c r="E207" s="205">
        <v>15</v>
      </c>
      <c r="F207" s="69">
        <f t="shared" si="4"/>
        <v>100</v>
      </c>
    </row>
    <row r="208" spans="1:12" x14ac:dyDescent="0.25">
      <c r="A208" s="44"/>
      <c r="B208" s="2"/>
      <c r="C208" s="10"/>
      <c r="D208" s="205"/>
      <c r="E208" s="205"/>
      <c r="F208" s="69"/>
    </row>
    <row r="209" spans="1:12" x14ac:dyDescent="0.25">
      <c r="A209" s="47">
        <v>14</v>
      </c>
      <c r="B209" s="3" t="s">
        <v>15</v>
      </c>
      <c r="C209" s="35"/>
      <c r="D209" s="205"/>
      <c r="E209" s="205"/>
      <c r="F209" s="69"/>
    </row>
    <row r="210" spans="1:12" x14ac:dyDescent="0.25">
      <c r="A210" s="47"/>
      <c r="B210" s="12" t="s">
        <v>111</v>
      </c>
      <c r="C210" s="10" t="s">
        <v>45</v>
      </c>
      <c r="D210" s="205">
        <v>390</v>
      </c>
      <c r="E210" s="205">
        <v>318.065</v>
      </c>
      <c r="F210" s="69">
        <f t="shared" si="4"/>
        <v>81.555128205128199</v>
      </c>
    </row>
    <row r="211" spans="1:12" x14ac:dyDescent="0.25">
      <c r="A211" s="47"/>
      <c r="B211" s="2"/>
      <c r="C211" s="10"/>
      <c r="D211" s="205"/>
      <c r="E211" s="205"/>
      <c r="F211" s="69"/>
    </row>
    <row r="212" spans="1:12" x14ac:dyDescent="0.25">
      <c r="A212" s="47">
        <v>15</v>
      </c>
      <c r="B212" s="3" t="s">
        <v>9</v>
      </c>
      <c r="C212" s="35"/>
      <c r="D212" s="205"/>
      <c r="E212" s="205"/>
      <c r="F212" s="69"/>
    </row>
    <row r="213" spans="1:12" x14ac:dyDescent="0.25">
      <c r="A213" s="47"/>
      <c r="B213" s="3" t="s">
        <v>118</v>
      </c>
      <c r="C213" s="35"/>
      <c r="D213" s="205"/>
      <c r="E213" s="205"/>
      <c r="F213" s="69"/>
    </row>
    <row r="214" spans="1:12" x14ac:dyDescent="0.25">
      <c r="A214" s="47"/>
      <c r="B214" s="2" t="s">
        <v>120</v>
      </c>
      <c r="C214" s="10" t="s">
        <v>42</v>
      </c>
      <c r="D214" s="205">
        <v>140</v>
      </c>
      <c r="E214" s="205">
        <v>113.84699999999999</v>
      </c>
      <c r="F214" s="69">
        <f t="shared" si="4"/>
        <v>81.319285714285712</v>
      </c>
    </row>
    <row r="215" spans="1:12" x14ac:dyDescent="0.25">
      <c r="A215" s="47"/>
      <c r="B215" s="2" t="s">
        <v>121</v>
      </c>
      <c r="C215" s="10" t="s">
        <v>43</v>
      </c>
      <c r="D215" s="205">
        <v>120</v>
      </c>
      <c r="E215" s="205">
        <v>56.357999999999997</v>
      </c>
      <c r="F215" s="69">
        <f t="shared" si="4"/>
        <v>46.964999999999996</v>
      </c>
    </row>
    <row r="216" spans="1:12" x14ac:dyDescent="0.25">
      <c r="A216" s="47"/>
      <c r="B216" s="2" t="s">
        <v>122</v>
      </c>
      <c r="C216" s="10" t="s">
        <v>45</v>
      </c>
      <c r="D216" s="205">
        <v>60</v>
      </c>
      <c r="E216" s="205">
        <v>38.875999999999998</v>
      </c>
      <c r="F216" s="69">
        <f t="shared" si="4"/>
        <v>64.793333333333322</v>
      </c>
    </row>
    <row r="217" spans="1:12" x14ac:dyDescent="0.25">
      <c r="A217" s="48"/>
      <c r="B217" s="13" t="s">
        <v>123</v>
      </c>
      <c r="C217" s="36" t="s">
        <v>76</v>
      </c>
      <c r="D217" s="205">
        <v>1070</v>
      </c>
      <c r="E217" s="205">
        <v>842.024</v>
      </c>
      <c r="F217" s="69">
        <f t="shared" si="4"/>
        <v>78.693831775700943</v>
      </c>
    </row>
    <row r="218" spans="1:12" x14ac:dyDescent="0.25">
      <c r="A218" s="48"/>
      <c r="B218" s="185" t="s">
        <v>190</v>
      </c>
      <c r="C218" s="36" t="s">
        <v>191</v>
      </c>
      <c r="D218" s="205">
        <v>827</v>
      </c>
      <c r="E218" s="205">
        <v>826.37199999999996</v>
      </c>
      <c r="F218" s="69">
        <f t="shared" si="4"/>
        <v>99.924062877871819</v>
      </c>
    </row>
    <row r="219" spans="1:12" s="4" customFormat="1" x14ac:dyDescent="0.25">
      <c r="A219" s="44"/>
      <c r="B219" s="9" t="s">
        <v>124</v>
      </c>
      <c r="C219" s="28" t="s">
        <v>96</v>
      </c>
      <c r="D219" s="205">
        <v>770</v>
      </c>
      <c r="E219" s="198">
        <v>710.17100000000005</v>
      </c>
      <c r="F219" s="69">
        <f t="shared" si="4"/>
        <v>92.23</v>
      </c>
      <c r="H219" s="87"/>
      <c r="I219" s="87"/>
      <c r="J219" s="90"/>
      <c r="L219" s="87"/>
    </row>
    <row r="220" spans="1:12" s="4" customFormat="1" x14ac:dyDescent="0.25">
      <c r="A220" s="44"/>
      <c r="B220" s="2" t="s">
        <v>315</v>
      </c>
      <c r="C220" s="28" t="s">
        <v>125</v>
      </c>
      <c r="D220" s="205">
        <v>720</v>
      </c>
      <c r="E220" s="198">
        <v>69.614999999999995</v>
      </c>
      <c r="F220" s="69">
        <f t="shared" si="4"/>
        <v>9.6687499999999993</v>
      </c>
      <c r="H220" s="87"/>
      <c r="I220" s="87"/>
      <c r="J220" s="90"/>
      <c r="L220" s="87"/>
    </row>
    <row r="221" spans="1:12" s="4" customFormat="1" x14ac:dyDescent="0.25">
      <c r="A221" s="44"/>
      <c r="B221" s="26" t="s">
        <v>119</v>
      </c>
      <c r="C221" s="10"/>
      <c r="D221" s="205"/>
      <c r="E221" s="221"/>
      <c r="F221" s="69"/>
      <c r="H221" s="87"/>
      <c r="I221" s="87"/>
      <c r="J221" s="90"/>
      <c r="L221" s="87"/>
    </row>
    <row r="222" spans="1:12" x14ac:dyDescent="0.25">
      <c r="A222" s="44"/>
      <c r="B222" s="2" t="s">
        <v>126</v>
      </c>
      <c r="C222" s="10" t="s">
        <v>76</v>
      </c>
      <c r="D222" s="205">
        <v>940</v>
      </c>
      <c r="E222" s="205">
        <v>572.61800000000005</v>
      </c>
      <c r="F222" s="69">
        <f t="shared" si="4"/>
        <v>60.916808510638297</v>
      </c>
    </row>
    <row r="223" spans="1:12" x14ac:dyDescent="0.25">
      <c r="A223" s="44"/>
      <c r="B223" s="2" t="s">
        <v>63</v>
      </c>
      <c r="C223" s="10" t="s">
        <v>46</v>
      </c>
      <c r="D223" s="205">
        <v>15</v>
      </c>
      <c r="E223" s="205">
        <v>3.6749999999999998</v>
      </c>
      <c r="F223" s="69">
        <f t="shared" si="4"/>
        <v>24.5</v>
      </c>
    </row>
    <row r="224" spans="1:12" s="7" customFormat="1" x14ac:dyDescent="0.25">
      <c r="A224" s="40"/>
      <c r="B224" s="2" t="s">
        <v>315</v>
      </c>
      <c r="C224" s="38" t="s">
        <v>125</v>
      </c>
      <c r="D224" s="207">
        <v>10175</v>
      </c>
      <c r="E224" s="207">
        <v>4946.75</v>
      </c>
      <c r="F224" s="69">
        <f t="shared" si="4"/>
        <v>48.616707616707615</v>
      </c>
      <c r="H224" s="84"/>
      <c r="I224" s="84"/>
      <c r="J224" s="89"/>
      <c r="L224" s="84"/>
    </row>
    <row r="225" spans="1:12" x14ac:dyDescent="0.25">
      <c r="A225" s="44"/>
      <c r="B225" s="2" t="s">
        <v>315</v>
      </c>
      <c r="C225" s="29" t="s">
        <v>317</v>
      </c>
      <c r="D225" s="205">
        <v>2050</v>
      </c>
      <c r="E225" s="205"/>
      <c r="F225" s="69">
        <f t="shared" si="4"/>
        <v>0</v>
      </c>
    </row>
    <row r="226" spans="1:12" ht="14.25" customHeight="1" x14ac:dyDescent="0.25">
      <c r="A226" s="44"/>
      <c r="B226" s="6"/>
      <c r="C226" s="29"/>
      <c r="D226" s="205"/>
      <c r="E226" s="205"/>
      <c r="F226" s="69"/>
    </row>
    <row r="227" spans="1:12" x14ac:dyDescent="0.25">
      <c r="A227" s="47">
        <v>16</v>
      </c>
      <c r="B227" s="3" t="s">
        <v>128</v>
      </c>
      <c r="C227" s="35"/>
      <c r="D227" s="205"/>
      <c r="E227" s="205"/>
      <c r="F227" s="69"/>
    </row>
    <row r="228" spans="1:12" x14ac:dyDescent="0.25">
      <c r="A228" s="44"/>
      <c r="B228" s="2" t="s">
        <v>74</v>
      </c>
      <c r="C228" s="10" t="s">
        <v>47</v>
      </c>
      <c r="D228" s="205">
        <v>36</v>
      </c>
      <c r="E228" s="220">
        <v>0.125</v>
      </c>
      <c r="F228" s="69">
        <f t="shared" si="4"/>
        <v>0.34722222222222221</v>
      </c>
    </row>
    <row r="229" spans="1:12" x14ac:dyDescent="0.25">
      <c r="A229" s="44"/>
      <c r="B229" s="2" t="s">
        <v>129</v>
      </c>
      <c r="C229" s="10" t="s">
        <v>127</v>
      </c>
      <c r="D229" s="205">
        <v>53</v>
      </c>
      <c r="E229" s="205">
        <v>35.695999999999998</v>
      </c>
      <c r="F229" s="69">
        <f t="shared" si="4"/>
        <v>67.350943396226413</v>
      </c>
    </row>
    <row r="230" spans="1:12" x14ac:dyDescent="0.25">
      <c r="A230" s="44"/>
      <c r="B230" s="2"/>
      <c r="C230" s="10"/>
      <c r="D230" s="205"/>
      <c r="E230" s="205"/>
      <c r="F230" s="69"/>
    </row>
    <row r="231" spans="1:12" x14ac:dyDescent="0.25">
      <c r="A231" s="47">
        <v>17</v>
      </c>
      <c r="B231" s="3" t="s">
        <v>140</v>
      </c>
      <c r="C231" s="35"/>
      <c r="D231" s="205"/>
      <c r="E231" s="205"/>
      <c r="F231" s="69"/>
    </row>
    <row r="232" spans="1:12" x14ac:dyDescent="0.25">
      <c r="A232" s="47"/>
      <c r="B232" s="5" t="s">
        <v>132</v>
      </c>
      <c r="C232" s="37" t="s">
        <v>130</v>
      </c>
      <c r="D232" s="205">
        <v>1256</v>
      </c>
      <c r="E232" s="205">
        <v>893</v>
      </c>
      <c r="F232" s="69">
        <f t="shared" si="4"/>
        <v>71.098726114649679</v>
      </c>
    </row>
    <row r="233" spans="1:12" x14ac:dyDescent="0.25">
      <c r="A233" s="44"/>
      <c r="B233" s="2" t="s">
        <v>133</v>
      </c>
      <c r="C233" s="10" t="s">
        <v>131</v>
      </c>
      <c r="D233" s="205">
        <v>3186</v>
      </c>
      <c r="E233" s="205">
        <v>1210.6790000000001</v>
      </c>
      <c r="F233" s="69">
        <f t="shared" si="4"/>
        <v>37.999968612680476</v>
      </c>
    </row>
    <row r="234" spans="1:12" x14ac:dyDescent="0.25">
      <c r="A234" s="44"/>
      <c r="B234" s="2" t="s">
        <v>315</v>
      </c>
      <c r="C234" s="30" t="s">
        <v>96</v>
      </c>
      <c r="D234" s="205">
        <v>811</v>
      </c>
      <c r="E234" s="205">
        <v>745.70500000000004</v>
      </c>
      <c r="F234" s="69">
        <f t="shared" si="4"/>
        <v>91.948828606658452</v>
      </c>
    </row>
    <row r="235" spans="1:12" s="7" customFormat="1" x14ac:dyDescent="0.25">
      <c r="A235" s="40"/>
      <c r="B235" s="2" t="s">
        <v>315</v>
      </c>
      <c r="C235" s="60" t="s">
        <v>316</v>
      </c>
      <c r="D235" s="207">
        <v>2962</v>
      </c>
      <c r="E235" s="207"/>
      <c r="F235" s="69">
        <f t="shared" si="4"/>
        <v>0</v>
      </c>
      <c r="H235" s="105"/>
      <c r="I235" s="105"/>
      <c r="J235" s="89"/>
      <c r="L235" s="105"/>
    </row>
    <row r="236" spans="1:12" s="7" customFormat="1" x14ac:dyDescent="0.25">
      <c r="A236" s="40"/>
      <c r="B236" s="2" t="s">
        <v>315</v>
      </c>
      <c r="C236" s="38" t="s">
        <v>125</v>
      </c>
      <c r="D236" s="207">
        <v>2039</v>
      </c>
      <c r="E236" s="207">
        <v>1930.4059999999999</v>
      </c>
      <c r="F236" s="69">
        <f t="shared" si="4"/>
        <v>94.674153997057374</v>
      </c>
      <c r="H236" s="86"/>
      <c r="I236" s="86"/>
      <c r="J236" s="89"/>
      <c r="L236" s="86"/>
    </row>
    <row r="237" spans="1:12" x14ac:dyDescent="0.25">
      <c r="A237" s="44"/>
      <c r="B237" s="2" t="s">
        <v>139</v>
      </c>
      <c r="C237" s="10" t="s">
        <v>105</v>
      </c>
      <c r="D237" s="205">
        <v>145</v>
      </c>
      <c r="E237" s="205">
        <v>129.78399999999999</v>
      </c>
      <c r="F237" s="69">
        <f t="shared" si="4"/>
        <v>89.506206896551717</v>
      </c>
    </row>
    <row r="238" spans="1:12" x14ac:dyDescent="0.25">
      <c r="A238" s="44"/>
      <c r="B238" s="2" t="s">
        <v>138</v>
      </c>
      <c r="C238" s="10" t="s">
        <v>136</v>
      </c>
      <c r="D238" s="205">
        <v>37</v>
      </c>
      <c r="E238" s="205">
        <v>17.547999999999998</v>
      </c>
      <c r="F238" s="69">
        <f t="shared" si="4"/>
        <v>47.427027027027023</v>
      </c>
    </row>
    <row r="239" spans="1:12" x14ac:dyDescent="0.25">
      <c r="A239" s="44"/>
      <c r="B239" s="67"/>
      <c r="C239" s="67"/>
      <c r="D239" s="67"/>
      <c r="E239" s="67"/>
      <c r="F239" s="69"/>
    </row>
    <row r="240" spans="1:12" ht="15.75" thickBot="1" x14ac:dyDescent="0.3">
      <c r="A240" s="45"/>
      <c r="B240" s="33" t="s">
        <v>6</v>
      </c>
      <c r="C240" s="34"/>
      <c r="D240" s="204">
        <f>SUM(D70:D238)</f>
        <v>59054.09</v>
      </c>
      <c r="E240" s="204">
        <f>SUM(E70:E238)</f>
        <v>28658.749999999989</v>
      </c>
      <c r="F240" s="223">
        <f t="shared" si="4"/>
        <v>48.529661535720884</v>
      </c>
      <c r="G240" s="218"/>
    </row>
    <row r="241" spans="1:6" ht="13.5" customHeight="1" x14ac:dyDescent="0.25">
      <c r="A241" s="226" t="s">
        <v>328</v>
      </c>
      <c r="B241" s="226"/>
      <c r="C241" s="226"/>
      <c r="D241" s="226"/>
      <c r="E241" s="226"/>
      <c r="F241" s="226"/>
    </row>
    <row r="242" spans="1:6" x14ac:dyDescent="0.25">
      <c r="A242" s="49"/>
      <c r="B242" s="15"/>
      <c r="C242" s="23"/>
      <c r="D242" s="155"/>
      <c r="E242" s="18"/>
    </row>
    <row r="243" spans="1:6" x14ac:dyDescent="0.25">
      <c r="A243" s="49"/>
      <c r="B243" s="15" t="s">
        <v>11</v>
      </c>
      <c r="C243" s="23"/>
      <c r="D243" s="18"/>
      <c r="E243" s="18"/>
    </row>
    <row r="244" spans="1:6" x14ac:dyDescent="0.25">
      <c r="A244" s="49"/>
      <c r="B244" s="15" t="s">
        <v>249</v>
      </c>
      <c r="C244" s="23"/>
      <c r="D244" s="155"/>
      <c r="E244" s="18"/>
    </row>
    <row r="245" spans="1:6" x14ac:dyDescent="0.25">
      <c r="A245" s="42"/>
      <c r="C245" s="23"/>
    </row>
    <row r="246" spans="1:6" x14ac:dyDescent="0.25">
      <c r="A246" s="42"/>
      <c r="C246" s="23"/>
    </row>
    <row r="247" spans="1:6" x14ac:dyDescent="0.25">
      <c r="A247" s="42"/>
      <c r="B247" s="14"/>
      <c r="C247" s="24"/>
    </row>
    <row r="248" spans="1:6" x14ac:dyDescent="0.25">
      <c r="A248" s="42"/>
      <c r="C248" s="23"/>
    </row>
    <row r="249" spans="1:6" x14ac:dyDescent="0.25">
      <c r="A249" s="42"/>
    </row>
    <row r="250" spans="1:6" x14ac:dyDescent="0.25">
      <c r="B250" s="183"/>
    </row>
  </sheetData>
  <mergeCells count="7">
    <mergeCell ref="A1:C1"/>
    <mergeCell ref="H15:H16"/>
    <mergeCell ref="J15:J16"/>
    <mergeCell ref="L15:L16"/>
    <mergeCell ref="A64:D64"/>
    <mergeCell ref="A2:F2"/>
    <mergeCell ref="A241:F241"/>
  </mergeCells>
  <pageMargins left="0.25" right="0.25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Normal="100" workbookViewId="0">
      <pane ySplit="5" topLeftCell="A17" activePane="bottomLeft" state="frozen"/>
      <selection pane="bottomLeft" activeCell="C27" sqref="C27"/>
    </sheetView>
  </sheetViews>
  <sheetFormatPr defaultRowHeight="15" x14ac:dyDescent="0.25"/>
  <cols>
    <col min="1" max="1" width="10.7109375" style="25" bestFit="1" customWidth="1"/>
    <col min="2" max="2" width="46.140625" customWidth="1"/>
    <col min="3" max="3" width="11.28515625" customWidth="1"/>
    <col min="4" max="4" width="11.140625" customWidth="1"/>
    <col min="5" max="11" width="9" customWidth="1"/>
  </cols>
  <sheetData>
    <row r="1" spans="1:12" ht="15.75" x14ac:dyDescent="0.25">
      <c r="A1" s="234" t="s">
        <v>227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70"/>
    </row>
    <row r="2" spans="1:12" ht="16.5" thickBot="1" x14ac:dyDescent="0.3">
      <c r="A2" s="234" t="s">
        <v>228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70"/>
    </row>
    <row r="3" spans="1:12" ht="15" customHeight="1" x14ac:dyDescent="0.25">
      <c r="A3" s="235" t="s">
        <v>141</v>
      </c>
      <c r="B3" s="236" t="s">
        <v>142</v>
      </c>
      <c r="C3" s="229" t="s">
        <v>29</v>
      </c>
      <c r="D3" s="229" t="s">
        <v>229</v>
      </c>
      <c r="E3" s="231" t="s">
        <v>143</v>
      </c>
      <c r="F3" s="231"/>
      <c r="G3" s="231"/>
      <c r="H3" s="231"/>
      <c r="I3" s="231"/>
      <c r="J3" s="231"/>
      <c r="K3" s="232"/>
      <c r="L3" s="70"/>
    </row>
    <row r="4" spans="1:12" s="16" customFormat="1" ht="81.75" customHeight="1" x14ac:dyDescent="0.25">
      <c r="A4" s="228"/>
      <c r="B4" s="237"/>
      <c r="C4" s="230"/>
      <c r="D4" s="230"/>
      <c r="E4" s="230" t="s">
        <v>144</v>
      </c>
      <c r="F4" s="230" t="s">
        <v>145</v>
      </c>
      <c r="G4" s="230" t="s">
        <v>235</v>
      </c>
      <c r="H4" s="230"/>
      <c r="I4" s="230"/>
      <c r="J4" s="230"/>
      <c r="K4" s="233"/>
      <c r="L4" s="160"/>
    </row>
    <row r="5" spans="1:12" s="16" customFormat="1" ht="51.75" customHeight="1" x14ac:dyDescent="0.25">
      <c r="A5" s="228"/>
      <c r="B5" s="237"/>
      <c r="C5" s="230"/>
      <c r="D5" s="230"/>
      <c r="E5" s="230"/>
      <c r="F5" s="230"/>
      <c r="G5" s="156" t="s">
        <v>234</v>
      </c>
      <c r="H5" s="156" t="s">
        <v>233</v>
      </c>
      <c r="I5" s="156" t="s">
        <v>193</v>
      </c>
      <c r="J5" s="156" t="s">
        <v>232</v>
      </c>
      <c r="K5" s="157" t="s">
        <v>231</v>
      </c>
      <c r="L5" s="160"/>
    </row>
    <row r="6" spans="1:12" ht="21.75" customHeight="1" x14ac:dyDescent="0.25">
      <c r="A6" s="228">
        <v>510103</v>
      </c>
      <c r="B6" s="161" t="s">
        <v>13</v>
      </c>
      <c r="C6" s="100" t="s">
        <v>48</v>
      </c>
      <c r="D6" s="162">
        <f>buget!D96</f>
        <v>1121</v>
      </c>
      <c r="E6" s="163">
        <v>393</v>
      </c>
      <c r="F6" s="163"/>
      <c r="G6" s="163"/>
      <c r="H6" s="163"/>
      <c r="I6" s="163"/>
      <c r="J6" s="163"/>
      <c r="K6" s="164"/>
      <c r="L6" s="70"/>
    </row>
    <row r="7" spans="1:12" ht="18.75" customHeight="1" x14ac:dyDescent="0.25">
      <c r="A7" s="228"/>
      <c r="B7" s="165" t="s">
        <v>146</v>
      </c>
      <c r="C7" s="100" t="s">
        <v>48</v>
      </c>
      <c r="D7" s="162" t="e">
        <f>buget!#REF!</f>
        <v>#REF!</v>
      </c>
      <c r="E7" s="163">
        <v>298</v>
      </c>
      <c r="F7" s="163">
        <v>247</v>
      </c>
      <c r="G7" s="163"/>
      <c r="H7" s="163"/>
      <c r="I7" s="163"/>
      <c r="J7" s="163"/>
      <c r="K7" s="164"/>
      <c r="L7" s="70"/>
    </row>
    <row r="8" spans="1:12" ht="63.75" customHeight="1" x14ac:dyDescent="0.25">
      <c r="A8" s="228"/>
      <c r="B8" s="166" t="s">
        <v>147</v>
      </c>
      <c r="C8" s="100" t="s">
        <v>48</v>
      </c>
      <c r="D8" s="162" t="e">
        <f>buget!#REF!</f>
        <v>#REF!</v>
      </c>
      <c r="E8" s="163">
        <v>150</v>
      </c>
      <c r="F8" s="163"/>
      <c r="G8" s="163"/>
      <c r="H8" s="163"/>
      <c r="I8" s="163"/>
      <c r="J8" s="163"/>
      <c r="K8" s="164"/>
      <c r="L8" s="70"/>
    </row>
    <row r="9" spans="1:12" ht="21" customHeight="1" x14ac:dyDescent="0.25">
      <c r="A9" s="167">
        <v>6105</v>
      </c>
      <c r="B9" s="161" t="s">
        <v>223</v>
      </c>
      <c r="C9" s="100" t="s">
        <v>48</v>
      </c>
      <c r="D9" s="162">
        <f>buget!D114</f>
        <v>134</v>
      </c>
      <c r="E9" s="163">
        <v>70</v>
      </c>
      <c r="F9" s="163"/>
      <c r="G9" s="163"/>
      <c r="H9" s="163"/>
      <c r="I9" s="163"/>
      <c r="J9" s="163"/>
      <c r="K9" s="164"/>
      <c r="L9" s="70"/>
    </row>
    <row r="10" spans="1:12" s="16" customFormat="1" ht="48.75" customHeight="1" x14ac:dyDescent="0.25">
      <c r="A10" s="167">
        <v>660800</v>
      </c>
      <c r="B10" s="168" t="s">
        <v>154</v>
      </c>
      <c r="C10" s="100" t="s">
        <v>125</v>
      </c>
      <c r="D10" s="162">
        <f>buget!D125</f>
        <v>155</v>
      </c>
      <c r="E10" s="163">
        <v>155</v>
      </c>
      <c r="F10" s="163"/>
      <c r="G10" s="163"/>
      <c r="H10" s="163"/>
      <c r="I10" s="163"/>
      <c r="J10" s="163"/>
      <c r="K10" s="164"/>
      <c r="L10" s="160"/>
    </row>
    <row r="11" spans="1:12" ht="15.75" x14ac:dyDescent="0.25">
      <c r="A11" s="228">
        <v>670307</v>
      </c>
      <c r="B11" s="165" t="s">
        <v>97</v>
      </c>
      <c r="C11" s="100" t="s">
        <v>48</v>
      </c>
      <c r="D11" s="162">
        <f>buget!D146</f>
        <v>800</v>
      </c>
      <c r="E11" s="163">
        <v>200</v>
      </c>
      <c r="F11" s="163"/>
      <c r="G11" s="163"/>
      <c r="H11" s="163"/>
      <c r="I11" s="163"/>
      <c r="J11" s="163"/>
      <c r="K11" s="164"/>
      <c r="L11" s="70"/>
    </row>
    <row r="12" spans="1:12" ht="30" x14ac:dyDescent="0.25">
      <c r="A12" s="228"/>
      <c r="B12" s="165" t="s">
        <v>185</v>
      </c>
      <c r="C12" s="100" t="s">
        <v>48</v>
      </c>
      <c r="D12" s="162" t="e">
        <f>buget!#REF!</f>
        <v>#REF!</v>
      </c>
      <c r="E12" s="163">
        <v>600</v>
      </c>
      <c r="F12" s="163"/>
      <c r="G12" s="163"/>
      <c r="H12" s="163"/>
      <c r="I12" s="163"/>
      <c r="J12" s="163"/>
      <c r="K12" s="164"/>
      <c r="L12" s="70"/>
    </row>
    <row r="13" spans="1:12" ht="15.75" x14ac:dyDescent="0.25">
      <c r="A13" s="228"/>
      <c r="B13" s="165" t="s">
        <v>187</v>
      </c>
      <c r="C13" s="100" t="s">
        <v>48</v>
      </c>
      <c r="D13" s="162" t="e">
        <f>buget!#REF!</f>
        <v>#REF!</v>
      </c>
      <c r="E13" s="163">
        <v>55</v>
      </c>
      <c r="F13" s="163"/>
      <c r="G13" s="163"/>
      <c r="H13" s="163"/>
      <c r="I13" s="163"/>
      <c r="J13" s="163"/>
      <c r="K13" s="164"/>
      <c r="L13" s="70"/>
    </row>
    <row r="14" spans="1:12" ht="15.75" x14ac:dyDescent="0.25">
      <c r="A14" s="228"/>
      <c r="B14" s="168" t="s">
        <v>225</v>
      </c>
      <c r="C14" s="100" t="s">
        <v>125</v>
      </c>
      <c r="D14" s="162">
        <f>buget!D173</f>
        <v>710</v>
      </c>
      <c r="E14" s="163">
        <v>1071</v>
      </c>
      <c r="F14" s="163"/>
      <c r="G14" s="163"/>
      <c r="H14" s="163"/>
      <c r="I14" s="163"/>
      <c r="J14" s="163"/>
      <c r="K14" s="164"/>
      <c r="L14" s="70"/>
    </row>
    <row r="15" spans="1:12" ht="15.75" x14ac:dyDescent="0.25">
      <c r="A15" s="228">
        <v>7006</v>
      </c>
      <c r="B15" s="165" t="s">
        <v>186</v>
      </c>
      <c r="C15" s="100" t="s">
        <v>48</v>
      </c>
      <c r="D15" s="162">
        <f>buget!D191</f>
        <v>460</v>
      </c>
      <c r="E15" s="163">
        <v>400</v>
      </c>
      <c r="F15" s="163"/>
      <c r="G15" s="163"/>
      <c r="H15" s="163"/>
      <c r="I15" s="163"/>
      <c r="J15" s="163"/>
      <c r="K15" s="164"/>
      <c r="L15" s="70"/>
    </row>
    <row r="16" spans="1:12" ht="15.75" x14ac:dyDescent="0.25">
      <c r="A16" s="228"/>
      <c r="B16" s="165" t="s">
        <v>149</v>
      </c>
      <c r="C16" s="100" t="s">
        <v>48</v>
      </c>
      <c r="D16" s="162" t="e">
        <f>buget!#REF!</f>
        <v>#REF!</v>
      </c>
      <c r="E16" s="163">
        <v>60</v>
      </c>
      <c r="F16" s="163"/>
      <c r="G16" s="163"/>
      <c r="H16" s="163"/>
      <c r="I16" s="163"/>
      <c r="J16" s="163"/>
      <c r="K16" s="164"/>
      <c r="L16" s="70"/>
    </row>
    <row r="17" spans="1:12" ht="30" x14ac:dyDescent="0.25">
      <c r="A17" s="228">
        <v>7050</v>
      </c>
      <c r="B17" s="165" t="s">
        <v>230</v>
      </c>
      <c r="C17" s="100" t="s">
        <v>48</v>
      </c>
      <c r="D17" s="162">
        <f>buget!D194</f>
        <v>416</v>
      </c>
      <c r="E17" s="163">
        <v>54</v>
      </c>
      <c r="F17" s="163"/>
      <c r="G17" s="163"/>
      <c r="H17" s="163"/>
      <c r="I17" s="163">
        <v>190</v>
      </c>
      <c r="J17" s="163"/>
      <c r="K17" s="164"/>
      <c r="L17" s="70"/>
    </row>
    <row r="18" spans="1:12" ht="15.75" x14ac:dyDescent="0.25">
      <c r="A18" s="228"/>
      <c r="B18" s="165" t="s">
        <v>194</v>
      </c>
      <c r="C18" s="100" t="s">
        <v>48</v>
      </c>
      <c r="D18" s="162" t="e">
        <f>buget!#REF!</f>
        <v>#REF!</v>
      </c>
      <c r="E18" s="163"/>
      <c r="F18" s="163">
        <v>172</v>
      </c>
      <c r="G18" s="163"/>
      <c r="H18" s="163"/>
      <c r="I18" s="163"/>
      <c r="J18" s="163"/>
      <c r="K18" s="164"/>
      <c r="L18" s="70"/>
    </row>
    <row r="19" spans="1:12" ht="30" x14ac:dyDescent="0.25">
      <c r="A19" s="167">
        <v>7406</v>
      </c>
      <c r="B19" s="165" t="s">
        <v>172</v>
      </c>
      <c r="C19" s="100" t="s">
        <v>48</v>
      </c>
      <c r="D19" s="162">
        <f>buget!D206</f>
        <v>13072</v>
      </c>
      <c r="E19" s="163"/>
      <c r="F19" s="163">
        <v>417</v>
      </c>
      <c r="G19" s="163">
        <v>12655</v>
      </c>
      <c r="H19" s="163"/>
      <c r="I19" s="163"/>
      <c r="J19" s="163"/>
      <c r="K19" s="164"/>
      <c r="L19" s="70"/>
    </row>
    <row r="20" spans="1:12" ht="15.75" x14ac:dyDescent="0.25">
      <c r="A20" s="228">
        <v>840301</v>
      </c>
      <c r="B20" s="168" t="s">
        <v>124</v>
      </c>
      <c r="C20" s="100" t="s">
        <v>96</v>
      </c>
      <c r="D20" s="162">
        <f>buget!D219</f>
        <v>770</v>
      </c>
      <c r="E20" s="163"/>
      <c r="F20" s="163"/>
      <c r="G20" s="169"/>
      <c r="H20" s="169"/>
      <c r="I20" s="169"/>
      <c r="J20" s="169"/>
      <c r="K20" s="170">
        <v>770</v>
      </c>
      <c r="L20" s="70"/>
    </row>
    <row r="21" spans="1:12" ht="30" x14ac:dyDescent="0.25">
      <c r="A21" s="228"/>
      <c r="B21" s="168" t="s">
        <v>238</v>
      </c>
      <c r="C21" s="100" t="s">
        <v>125</v>
      </c>
      <c r="D21" s="162" t="e">
        <f>buget!#REF!</f>
        <v>#REF!</v>
      </c>
      <c r="E21" s="163">
        <v>600</v>
      </c>
      <c r="F21" s="163"/>
      <c r="G21" s="169"/>
      <c r="H21" s="169"/>
      <c r="I21" s="169"/>
      <c r="J21" s="169"/>
      <c r="K21" s="170"/>
      <c r="L21" s="70"/>
    </row>
    <row r="22" spans="1:12" ht="30" x14ac:dyDescent="0.25">
      <c r="A22" s="228"/>
      <c r="B22" s="168" t="s">
        <v>226</v>
      </c>
      <c r="C22" s="100" t="s">
        <v>125</v>
      </c>
      <c r="D22" s="162">
        <f>buget!D220</f>
        <v>720</v>
      </c>
      <c r="E22" s="163"/>
      <c r="F22" s="163">
        <v>120</v>
      </c>
      <c r="G22" s="169"/>
      <c r="H22" s="169"/>
      <c r="I22" s="169"/>
      <c r="J22" s="169"/>
      <c r="K22" s="170"/>
      <c r="L22" s="70"/>
    </row>
    <row r="23" spans="1:12" ht="30" x14ac:dyDescent="0.25">
      <c r="A23" s="228">
        <v>840303</v>
      </c>
      <c r="B23" s="165" t="s">
        <v>170</v>
      </c>
      <c r="C23" s="104" t="s">
        <v>125</v>
      </c>
      <c r="D23" s="162">
        <f>buget!D224</f>
        <v>10175</v>
      </c>
      <c r="E23" s="163"/>
      <c r="F23" s="163">
        <v>222</v>
      </c>
      <c r="G23" s="163">
        <v>3731</v>
      </c>
      <c r="H23" s="163"/>
      <c r="I23" s="163"/>
      <c r="J23" s="163"/>
      <c r="K23" s="164"/>
      <c r="L23" s="70"/>
    </row>
    <row r="24" spans="1:12" ht="30" x14ac:dyDescent="0.25">
      <c r="A24" s="228"/>
      <c r="B24" s="165" t="s">
        <v>171</v>
      </c>
      <c r="C24" s="104" t="s">
        <v>125</v>
      </c>
      <c r="D24" s="162" t="e">
        <f>buget!#REF!</f>
        <v>#REF!</v>
      </c>
      <c r="E24" s="163"/>
      <c r="F24" s="163">
        <v>241</v>
      </c>
      <c r="G24" s="163">
        <v>5931</v>
      </c>
      <c r="H24" s="163"/>
      <c r="I24" s="163"/>
      <c r="J24" s="163"/>
      <c r="K24" s="164"/>
      <c r="L24" s="70"/>
    </row>
    <row r="25" spans="1:12" ht="15.75" x14ac:dyDescent="0.25">
      <c r="A25" s="228"/>
      <c r="B25" s="161" t="s">
        <v>155</v>
      </c>
      <c r="C25" s="104" t="s">
        <v>48</v>
      </c>
      <c r="D25" s="162">
        <f>buget!D225</f>
        <v>2050</v>
      </c>
      <c r="E25" s="163">
        <v>50</v>
      </c>
      <c r="F25" s="163"/>
      <c r="G25" s="163"/>
      <c r="H25" s="163">
        <v>2050</v>
      </c>
      <c r="I25" s="163"/>
      <c r="J25" s="163"/>
      <c r="K25" s="164"/>
      <c r="L25" s="70"/>
    </row>
    <row r="26" spans="1:12" ht="15.75" x14ac:dyDescent="0.25">
      <c r="A26" s="228">
        <v>65</v>
      </c>
      <c r="B26" s="171" t="s">
        <v>134</v>
      </c>
      <c r="C26" s="102" t="s">
        <v>96</v>
      </c>
      <c r="D26" s="162">
        <f>buget!D234</f>
        <v>811</v>
      </c>
      <c r="E26" s="163"/>
      <c r="F26" s="163"/>
      <c r="G26" s="169"/>
      <c r="H26" s="169"/>
      <c r="I26" s="169"/>
      <c r="J26" s="169"/>
      <c r="K26" s="170">
        <v>780</v>
      </c>
      <c r="L26" s="70"/>
    </row>
    <row r="27" spans="1:12" ht="45" x14ac:dyDescent="0.25">
      <c r="A27" s="228"/>
      <c r="B27" s="172" t="s">
        <v>192</v>
      </c>
      <c r="C27" s="102" t="s">
        <v>48</v>
      </c>
      <c r="D27" s="162">
        <f>buget!D235</f>
        <v>2962</v>
      </c>
      <c r="E27" s="163">
        <v>78</v>
      </c>
      <c r="F27" s="163"/>
      <c r="G27" s="163"/>
      <c r="H27" s="163">
        <v>2962</v>
      </c>
      <c r="I27" s="163"/>
      <c r="J27" s="163"/>
      <c r="K27" s="164"/>
      <c r="L27" s="70"/>
    </row>
    <row r="28" spans="1:12" ht="30" x14ac:dyDescent="0.25">
      <c r="A28" s="228"/>
      <c r="B28" s="161" t="s">
        <v>135</v>
      </c>
      <c r="C28" s="104" t="s">
        <v>125</v>
      </c>
      <c r="D28" s="162">
        <f>buget!D236</f>
        <v>2039</v>
      </c>
      <c r="E28" s="173">
        <f>D28-J28</f>
        <v>813</v>
      </c>
      <c r="F28" s="163"/>
      <c r="G28" s="163"/>
      <c r="H28" s="163"/>
      <c r="I28" s="163"/>
      <c r="J28" s="163">
        <v>1226</v>
      </c>
      <c r="K28" s="170"/>
      <c r="L28" s="70"/>
    </row>
    <row r="29" spans="1:12" ht="15.75" x14ac:dyDescent="0.25">
      <c r="A29" s="228"/>
      <c r="B29" s="166"/>
      <c r="C29" s="101"/>
      <c r="D29" s="174"/>
      <c r="E29" s="175"/>
      <c r="F29" s="175"/>
      <c r="G29" s="175"/>
      <c r="H29" s="175"/>
      <c r="I29" s="175"/>
      <c r="J29" s="175"/>
      <c r="K29" s="176"/>
      <c r="L29" s="70"/>
    </row>
    <row r="30" spans="1:12" ht="16.5" thickBot="1" x14ac:dyDescent="0.3">
      <c r="A30" s="177"/>
      <c r="B30" s="178" t="s">
        <v>5</v>
      </c>
      <c r="C30" s="103"/>
      <c r="D30" s="179" t="e">
        <f>SUM(D6:D29)</f>
        <v>#REF!</v>
      </c>
      <c r="E30" s="103">
        <f t="shared" ref="E30:K30" si="0">SUM(E6:E29)</f>
        <v>5047</v>
      </c>
      <c r="F30" s="103">
        <f t="shared" si="0"/>
        <v>1419</v>
      </c>
      <c r="G30" s="103">
        <f t="shared" si="0"/>
        <v>22317</v>
      </c>
      <c r="H30" s="103">
        <f t="shared" si="0"/>
        <v>5012</v>
      </c>
      <c r="I30" s="103">
        <f t="shared" si="0"/>
        <v>190</v>
      </c>
      <c r="J30" s="103">
        <f t="shared" si="0"/>
        <v>1226</v>
      </c>
      <c r="K30" s="180">
        <f t="shared" si="0"/>
        <v>1550</v>
      </c>
      <c r="L30" s="70"/>
    </row>
    <row r="31" spans="1:12" ht="15.75" x14ac:dyDescent="0.25">
      <c r="A31" s="181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ht="15.75" x14ac:dyDescent="0.25">
      <c r="A32" s="181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ht="15.75" x14ac:dyDescent="0.25">
      <c r="A33" s="181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ht="15.75" x14ac:dyDescent="0.25">
      <c r="A34" s="181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ht="15.75" x14ac:dyDescent="0.25">
      <c r="A35" s="181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</sheetData>
  <mergeCells count="18">
    <mergeCell ref="A6:A8"/>
    <mergeCell ref="D3:D5"/>
    <mergeCell ref="E3:K3"/>
    <mergeCell ref="G4:K4"/>
    <mergeCell ref="A1:K1"/>
    <mergeCell ref="A2:K2"/>
    <mergeCell ref="F4:F5"/>
    <mergeCell ref="E4:E5"/>
    <mergeCell ref="A3:A5"/>
    <mergeCell ref="B3:B5"/>
    <mergeCell ref="C3:C5"/>
    <mergeCell ref="A26:A29"/>
    <mergeCell ref="A23:A25"/>
    <mergeCell ref="A20:A22"/>
    <mergeCell ref="A11:A12"/>
    <mergeCell ref="A15:A16"/>
    <mergeCell ref="A13:A14"/>
    <mergeCell ref="A17:A18"/>
  </mergeCells>
  <pageMargins left="0.7" right="0.7" top="0.75" bottom="0.75" header="0.3" footer="0.3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8"/>
  <sheetViews>
    <sheetView topLeftCell="A13" zoomScaleNormal="100" workbookViewId="0">
      <selection activeCell="F26" sqref="F26"/>
    </sheetView>
  </sheetViews>
  <sheetFormatPr defaultRowHeight="15" x14ac:dyDescent="0.25"/>
  <cols>
    <col min="1" max="1" width="9.140625" style="106"/>
    <col min="2" max="2" width="35.5703125" customWidth="1"/>
    <col min="3" max="3" width="13.85546875" customWidth="1"/>
    <col min="4" max="4" width="10.7109375" customWidth="1"/>
  </cols>
  <sheetData>
    <row r="2" spans="1:8" ht="15.75" thickBot="1" x14ac:dyDescent="0.3"/>
    <row r="3" spans="1:8" s="16" customFormat="1" ht="30" x14ac:dyDescent="0.25">
      <c r="A3" s="113" t="s">
        <v>141</v>
      </c>
      <c r="B3" s="108" t="s">
        <v>142</v>
      </c>
      <c r="C3" s="108" t="s">
        <v>29</v>
      </c>
      <c r="D3" s="108" t="s">
        <v>229</v>
      </c>
      <c r="E3" s="238" t="s">
        <v>239</v>
      </c>
      <c r="F3" s="238"/>
      <c r="G3" s="238"/>
      <c r="H3" s="239"/>
    </row>
    <row r="4" spans="1:8" x14ac:dyDescent="0.25">
      <c r="A4" s="114"/>
      <c r="B4" s="27"/>
      <c r="C4" s="27"/>
      <c r="D4" s="27"/>
      <c r="E4" s="107" t="s">
        <v>224</v>
      </c>
      <c r="F4" s="107" t="s">
        <v>240</v>
      </c>
      <c r="G4" s="107" t="s">
        <v>241</v>
      </c>
      <c r="H4" s="109" t="s">
        <v>242</v>
      </c>
    </row>
    <row r="5" spans="1:8" ht="15.75" thickBot="1" x14ac:dyDescent="0.3">
      <c r="A5" s="124"/>
      <c r="B5" s="116"/>
      <c r="C5" s="116"/>
      <c r="D5" s="116"/>
      <c r="E5" s="116"/>
      <c r="F5" s="116"/>
      <c r="G5" s="116"/>
      <c r="H5" s="117"/>
    </row>
    <row r="6" spans="1:8" x14ac:dyDescent="0.25">
      <c r="A6" s="240">
        <v>510103</v>
      </c>
      <c r="B6" s="108" t="s">
        <v>13</v>
      </c>
      <c r="C6" s="121" t="s">
        <v>48</v>
      </c>
      <c r="D6" s="121">
        <v>393</v>
      </c>
      <c r="E6" s="121">
        <v>198</v>
      </c>
      <c r="F6" s="121">
        <v>195</v>
      </c>
      <c r="G6" s="121"/>
      <c r="H6" s="122"/>
    </row>
    <row r="7" spans="1:8" x14ac:dyDescent="0.25">
      <c r="A7" s="241"/>
      <c r="B7" s="107" t="s">
        <v>146</v>
      </c>
      <c r="C7" s="27" t="s">
        <v>48</v>
      </c>
      <c r="D7" s="27">
        <v>545</v>
      </c>
      <c r="E7" s="27">
        <v>545</v>
      </c>
      <c r="F7" s="27"/>
      <c r="G7" s="27"/>
      <c r="H7" s="110"/>
    </row>
    <row r="8" spans="1:8" ht="45.75" thickBot="1" x14ac:dyDescent="0.3">
      <c r="A8" s="242"/>
      <c r="B8" s="123" t="s">
        <v>147</v>
      </c>
      <c r="C8" s="111" t="s">
        <v>48</v>
      </c>
      <c r="D8" s="111">
        <v>150</v>
      </c>
      <c r="E8" s="111"/>
      <c r="F8" s="111">
        <v>150</v>
      </c>
      <c r="G8" s="111"/>
      <c r="H8" s="112"/>
    </row>
    <row r="9" spans="1:8" ht="15.75" thickBot="1" x14ac:dyDescent="0.3">
      <c r="A9" s="125">
        <v>6105</v>
      </c>
      <c r="B9" s="126" t="s">
        <v>223</v>
      </c>
      <c r="C9" s="127" t="s">
        <v>48</v>
      </c>
      <c r="D9" s="127">
        <v>70</v>
      </c>
      <c r="E9" s="127">
        <v>70</v>
      </c>
      <c r="F9" s="127"/>
      <c r="G9" s="127"/>
      <c r="H9" s="128"/>
    </row>
    <row r="10" spans="1:8" ht="30.75" thickBot="1" x14ac:dyDescent="0.3">
      <c r="A10" s="129">
        <v>660800</v>
      </c>
      <c r="B10" s="130" t="s">
        <v>154</v>
      </c>
      <c r="C10" s="131" t="s">
        <v>125</v>
      </c>
      <c r="D10" s="131">
        <v>155</v>
      </c>
      <c r="E10" s="131"/>
      <c r="F10" s="131">
        <v>155</v>
      </c>
      <c r="G10" s="131"/>
      <c r="H10" s="132"/>
    </row>
    <row r="11" spans="1:8" ht="30" x14ac:dyDescent="0.25">
      <c r="A11" s="240">
        <v>670307</v>
      </c>
      <c r="B11" s="108" t="s">
        <v>97</v>
      </c>
      <c r="C11" s="121" t="s">
        <v>48</v>
      </c>
      <c r="D11" s="121">
        <v>200</v>
      </c>
      <c r="E11" s="121"/>
      <c r="F11" s="121">
        <v>200</v>
      </c>
      <c r="G11" s="121"/>
      <c r="H11" s="122"/>
    </row>
    <row r="12" spans="1:8" ht="30.75" thickBot="1" x14ac:dyDescent="0.3">
      <c r="A12" s="242"/>
      <c r="B12" s="123" t="s">
        <v>185</v>
      </c>
      <c r="C12" s="111" t="s">
        <v>48</v>
      </c>
      <c r="D12" s="111">
        <v>600</v>
      </c>
      <c r="E12" s="111">
        <v>300</v>
      </c>
      <c r="F12" s="111">
        <v>300</v>
      </c>
      <c r="G12" s="111"/>
      <c r="H12" s="112"/>
    </row>
    <row r="13" spans="1:8" x14ac:dyDescent="0.25">
      <c r="A13" s="241">
        <v>6706</v>
      </c>
      <c r="B13" s="118" t="s">
        <v>187</v>
      </c>
      <c r="C13" s="119" t="s">
        <v>48</v>
      </c>
      <c r="D13" s="119">
        <v>55</v>
      </c>
      <c r="E13" s="119">
        <v>55</v>
      </c>
      <c r="F13" s="119"/>
      <c r="G13" s="119"/>
      <c r="H13" s="120"/>
    </row>
    <row r="14" spans="1:8" ht="15.75" thickBot="1" x14ac:dyDescent="0.3">
      <c r="A14" s="241"/>
      <c r="B14" s="115" t="s">
        <v>225</v>
      </c>
      <c r="C14" s="116" t="s">
        <v>48</v>
      </c>
      <c r="D14" s="116">
        <v>1071</v>
      </c>
      <c r="E14" s="116"/>
      <c r="F14" s="116">
        <v>357</v>
      </c>
      <c r="G14" s="116">
        <v>357</v>
      </c>
      <c r="H14" s="117">
        <v>357</v>
      </c>
    </row>
    <row r="15" spans="1:8" x14ac:dyDescent="0.25">
      <c r="A15" s="240">
        <v>7006</v>
      </c>
      <c r="B15" s="108" t="s">
        <v>186</v>
      </c>
      <c r="C15" s="121" t="s">
        <v>48</v>
      </c>
      <c r="D15" s="121">
        <v>400</v>
      </c>
      <c r="E15" s="121"/>
      <c r="F15" s="121">
        <v>200</v>
      </c>
      <c r="G15" s="121">
        <v>200</v>
      </c>
      <c r="H15" s="122"/>
    </row>
    <row r="16" spans="1:8" ht="30.75" thickBot="1" x14ac:dyDescent="0.3">
      <c r="A16" s="242"/>
      <c r="B16" s="123" t="s">
        <v>149</v>
      </c>
      <c r="C16" s="111" t="s">
        <v>48</v>
      </c>
      <c r="D16" s="111">
        <v>60</v>
      </c>
      <c r="E16" s="111">
        <v>60</v>
      </c>
      <c r="F16" s="111"/>
      <c r="G16" s="111"/>
      <c r="H16" s="112"/>
    </row>
    <row r="17" spans="1:8" ht="30" x14ac:dyDescent="0.25">
      <c r="A17" s="240">
        <v>7050</v>
      </c>
      <c r="B17" s="108" t="s">
        <v>230</v>
      </c>
      <c r="C17" s="121" t="s">
        <v>48</v>
      </c>
      <c r="D17" s="121">
        <v>244</v>
      </c>
      <c r="E17" s="121">
        <v>10</v>
      </c>
      <c r="F17" s="121">
        <v>117</v>
      </c>
      <c r="G17" s="121">
        <v>117</v>
      </c>
      <c r="H17" s="122"/>
    </row>
    <row r="18" spans="1:8" ht="15.75" thickBot="1" x14ac:dyDescent="0.3">
      <c r="A18" s="242"/>
      <c r="B18" s="123" t="s">
        <v>194</v>
      </c>
      <c r="C18" s="111" t="s">
        <v>48</v>
      </c>
      <c r="D18" s="111">
        <v>172</v>
      </c>
      <c r="E18" s="111">
        <v>86</v>
      </c>
      <c r="F18" s="111">
        <v>86</v>
      </c>
      <c r="G18" s="111"/>
      <c r="H18" s="112"/>
    </row>
    <row r="19" spans="1:8" ht="30.75" thickBot="1" x14ac:dyDescent="0.3">
      <c r="A19" s="125">
        <v>7406</v>
      </c>
      <c r="B19" s="126" t="s">
        <v>172</v>
      </c>
      <c r="C19" s="127" t="s">
        <v>48</v>
      </c>
      <c r="D19" s="127">
        <v>13072</v>
      </c>
      <c r="E19" s="127">
        <v>240</v>
      </c>
      <c r="F19" s="127">
        <v>4277</v>
      </c>
      <c r="G19" s="127">
        <v>4277</v>
      </c>
      <c r="H19" s="128">
        <v>4278</v>
      </c>
    </row>
    <row r="20" spans="1:8" x14ac:dyDescent="0.25">
      <c r="A20" s="243">
        <v>840301</v>
      </c>
      <c r="B20" s="133" t="s">
        <v>124</v>
      </c>
      <c r="C20" s="134" t="s">
        <v>96</v>
      </c>
      <c r="D20" s="134">
        <v>770</v>
      </c>
      <c r="E20" s="134">
        <v>385</v>
      </c>
      <c r="F20" s="134">
        <v>385</v>
      </c>
      <c r="G20" s="134"/>
      <c r="H20" s="135"/>
    </row>
    <row r="21" spans="1:8" ht="30" x14ac:dyDescent="0.25">
      <c r="A21" s="244"/>
      <c r="B21" s="136" t="s">
        <v>238</v>
      </c>
      <c r="C21" s="137" t="s">
        <v>48</v>
      </c>
      <c r="D21" s="137">
        <v>600</v>
      </c>
      <c r="E21" s="137">
        <v>15</v>
      </c>
      <c r="F21" s="137">
        <v>300</v>
      </c>
      <c r="G21" s="137">
        <v>285</v>
      </c>
      <c r="H21" s="138"/>
    </row>
    <row r="22" spans="1:8" ht="45.75" thickBot="1" x14ac:dyDescent="0.3">
      <c r="A22" s="245"/>
      <c r="B22" s="139" t="s">
        <v>226</v>
      </c>
      <c r="C22" s="140" t="s">
        <v>125</v>
      </c>
      <c r="D22" s="140">
        <v>120</v>
      </c>
      <c r="E22" s="140"/>
      <c r="F22" s="140">
        <v>60</v>
      </c>
      <c r="G22" s="140">
        <v>60</v>
      </c>
      <c r="H22" s="141"/>
    </row>
    <row r="23" spans="1:8" ht="30" x14ac:dyDescent="0.25">
      <c r="A23" s="243">
        <v>840303</v>
      </c>
      <c r="B23" s="133" t="s">
        <v>170</v>
      </c>
      <c r="C23" s="134" t="s">
        <v>125</v>
      </c>
      <c r="D23" s="134">
        <v>3953</v>
      </c>
      <c r="E23" s="134">
        <v>240</v>
      </c>
      <c r="F23" s="134">
        <v>1237</v>
      </c>
      <c r="G23" s="134">
        <v>1237</v>
      </c>
      <c r="H23" s="135">
        <v>1239</v>
      </c>
    </row>
    <row r="24" spans="1:8" ht="30" x14ac:dyDescent="0.25">
      <c r="A24" s="244"/>
      <c r="B24" s="136" t="s">
        <v>171</v>
      </c>
      <c r="C24" s="137" t="s">
        <v>125</v>
      </c>
      <c r="D24" s="137">
        <v>6172</v>
      </c>
      <c r="E24" s="137">
        <v>693</v>
      </c>
      <c r="F24" s="137">
        <v>1374</v>
      </c>
      <c r="G24" s="137">
        <v>2052</v>
      </c>
      <c r="H24" s="138">
        <v>2053</v>
      </c>
    </row>
    <row r="25" spans="1:8" x14ac:dyDescent="0.25">
      <c r="A25" s="244"/>
      <c r="B25" s="252" t="s">
        <v>155</v>
      </c>
      <c r="C25" s="142">
        <v>60</v>
      </c>
      <c r="D25" s="143">
        <v>2050</v>
      </c>
      <c r="E25" s="143"/>
      <c r="F25" s="143">
        <v>650</v>
      </c>
      <c r="G25" s="143">
        <v>700</v>
      </c>
      <c r="H25" s="144">
        <v>700</v>
      </c>
    </row>
    <row r="26" spans="1:8" ht="15.75" thickBot="1" x14ac:dyDescent="0.3">
      <c r="A26" s="245"/>
      <c r="B26" s="253"/>
      <c r="C26" s="140" t="s">
        <v>48</v>
      </c>
      <c r="D26" s="140">
        <v>50</v>
      </c>
      <c r="E26" s="140"/>
      <c r="F26" s="140">
        <v>50</v>
      </c>
      <c r="G26" s="140"/>
      <c r="H26" s="141"/>
    </row>
    <row r="27" spans="1:8" s="16" customFormat="1" ht="30" x14ac:dyDescent="0.25">
      <c r="A27" s="243">
        <v>65</v>
      </c>
      <c r="B27" s="133" t="s">
        <v>134</v>
      </c>
      <c r="C27" s="158" t="s">
        <v>96</v>
      </c>
      <c r="D27" s="158">
        <v>780</v>
      </c>
      <c r="E27" s="158">
        <v>390</v>
      </c>
      <c r="F27" s="158">
        <v>390</v>
      </c>
      <c r="G27" s="158"/>
      <c r="H27" s="159"/>
    </row>
    <row r="28" spans="1:8" x14ac:dyDescent="0.25">
      <c r="A28" s="244"/>
      <c r="B28" s="254" t="s">
        <v>192</v>
      </c>
      <c r="C28" s="153" t="s">
        <v>244</v>
      </c>
      <c r="D28" s="154">
        <v>2271</v>
      </c>
      <c r="E28" s="145"/>
      <c r="F28" s="145">
        <v>1135</v>
      </c>
      <c r="G28" s="145">
        <v>1136</v>
      </c>
      <c r="H28" s="146"/>
    </row>
    <row r="29" spans="1:8" x14ac:dyDescent="0.25">
      <c r="A29" s="244"/>
      <c r="B29" s="255"/>
      <c r="C29" s="153" t="s">
        <v>245</v>
      </c>
      <c r="D29" s="154">
        <v>691</v>
      </c>
      <c r="E29" s="145"/>
      <c r="F29" s="145">
        <v>345</v>
      </c>
      <c r="G29" s="145">
        <v>346</v>
      </c>
      <c r="H29" s="146"/>
    </row>
    <row r="30" spans="1:8" x14ac:dyDescent="0.25">
      <c r="A30" s="244"/>
      <c r="B30" s="256"/>
      <c r="C30" s="153" t="s">
        <v>246</v>
      </c>
      <c r="D30" s="154">
        <v>78</v>
      </c>
      <c r="E30" s="137"/>
      <c r="F30" s="137">
        <v>39</v>
      </c>
      <c r="G30" s="137">
        <v>39</v>
      </c>
      <c r="H30" s="138"/>
    </row>
    <row r="31" spans="1:8" ht="30.75" thickBot="1" x14ac:dyDescent="0.3">
      <c r="A31" s="245"/>
      <c r="B31" s="139" t="s">
        <v>135</v>
      </c>
      <c r="C31" s="140" t="s">
        <v>125</v>
      </c>
      <c r="D31" s="140">
        <v>1773</v>
      </c>
      <c r="E31" s="140">
        <v>887</v>
      </c>
      <c r="F31" s="140">
        <v>886</v>
      </c>
      <c r="G31" s="140"/>
      <c r="H31" s="141"/>
    </row>
    <row r="32" spans="1:8" x14ac:dyDescent="0.25">
      <c r="A32" s="249" t="s">
        <v>243</v>
      </c>
      <c r="B32" s="250"/>
      <c r="C32" s="251"/>
      <c r="D32" s="147">
        <v>22317</v>
      </c>
      <c r="E32" s="147">
        <v>1817</v>
      </c>
      <c r="F32" s="147">
        <v>7000</v>
      </c>
      <c r="G32" s="147">
        <v>8000</v>
      </c>
      <c r="H32" s="148">
        <v>5500</v>
      </c>
    </row>
    <row r="33" spans="1:8" x14ac:dyDescent="0.25">
      <c r="A33" s="257" t="s">
        <v>232</v>
      </c>
      <c r="B33" s="258"/>
      <c r="C33" s="259"/>
      <c r="D33" s="149">
        <v>1226</v>
      </c>
      <c r="E33" s="149">
        <v>613</v>
      </c>
      <c r="F33" s="149">
        <v>613</v>
      </c>
      <c r="G33" s="149"/>
      <c r="H33" s="150"/>
    </row>
    <row r="34" spans="1:8" x14ac:dyDescent="0.25">
      <c r="A34" s="260" t="s">
        <v>193</v>
      </c>
      <c r="B34" s="261"/>
      <c r="C34" s="262"/>
      <c r="D34" s="149">
        <v>190</v>
      </c>
      <c r="E34" s="149"/>
      <c r="F34" s="149">
        <v>73</v>
      </c>
      <c r="G34" s="149">
        <v>117</v>
      </c>
      <c r="H34" s="150"/>
    </row>
    <row r="35" spans="1:8" x14ac:dyDescent="0.25">
      <c r="A35" s="260" t="s">
        <v>231</v>
      </c>
      <c r="B35" s="261"/>
      <c r="C35" s="262"/>
      <c r="D35" s="149">
        <v>1540</v>
      </c>
      <c r="E35" s="149"/>
      <c r="F35" s="149">
        <v>580</v>
      </c>
      <c r="G35" s="149">
        <v>600</v>
      </c>
      <c r="H35" s="150">
        <v>360</v>
      </c>
    </row>
    <row r="36" spans="1:8" x14ac:dyDescent="0.25">
      <c r="A36" s="260" t="s">
        <v>233</v>
      </c>
      <c r="B36" s="261"/>
      <c r="C36" s="262"/>
      <c r="D36" s="149">
        <v>5012</v>
      </c>
      <c r="E36" s="149">
        <v>1000</v>
      </c>
      <c r="F36" s="149">
        <v>1800</v>
      </c>
      <c r="G36" s="149">
        <v>1800</v>
      </c>
      <c r="H36" s="150">
        <v>412</v>
      </c>
    </row>
    <row r="37" spans="1:8" x14ac:dyDescent="0.25">
      <c r="A37" s="246" t="s">
        <v>5</v>
      </c>
      <c r="B37" s="247"/>
      <c r="C37" s="248"/>
      <c r="D37" s="137">
        <f>SUM(D6:D31)</f>
        <v>36495</v>
      </c>
      <c r="E37" s="137">
        <f>SUM(E6:E31)</f>
        <v>4174</v>
      </c>
      <c r="F37" s="137">
        <f>SUM(F6:F31)</f>
        <v>12888</v>
      </c>
      <c r="G37" s="137">
        <f>SUM(G6:G31)</f>
        <v>10806</v>
      </c>
      <c r="H37" s="138">
        <f>SUM(H6:H31)</f>
        <v>8627</v>
      </c>
    </row>
    <row r="38" spans="1:8" x14ac:dyDescent="0.25">
      <c r="A38" s="151"/>
      <c r="B38" s="152"/>
      <c r="C38" s="152"/>
      <c r="D38" s="152"/>
      <c r="E38" s="152"/>
      <c r="F38" s="152"/>
      <c r="G38" s="152"/>
      <c r="H38" s="152"/>
    </row>
  </sheetData>
  <mergeCells count="17">
    <mergeCell ref="A17:A18"/>
    <mergeCell ref="A20:A22"/>
    <mergeCell ref="A23:A26"/>
    <mergeCell ref="A27:A31"/>
    <mergeCell ref="A37:C37"/>
    <mergeCell ref="A32:C32"/>
    <mergeCell ref="B25:B26"/>
    <mergeCell ref="B28:B30"/>
    <mergeCell ref="A33:C33"/>
    <mergeCell ref="A34:C34"/>
    <mergeCell ref="A35:C35"/>
    <mergeCell ref="A36:C36"/>
    <mergeCell ref="E3:H3"/>
    <mergeCell ref="A6:A8"/>
    <mergeCell ref="A11:A12"/>
    <mergeCell ref="A13:A14"/>
    <mergeCell ref="A15:A16"/>
  </mergeCells>
  <pageMargins left="0.7" right="0.7" top="0.75" bottom="0.75" header="0.3" footer="0.3"/>
  <pageSetup paperSize="9"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topLeftCell="A10" workbookViewId="0">
      <selection activeCell="D39" sqref="D39"/>
    </sheetView>
  </sheetViews>
  <sheetFormatPr defaultRowHeight="15" x14ac:dyDescent="0.25"/>
  <cols>
    <col min="1" max="1" width="18.42578125" customWidth="1"/>
    <col min="2" max="2" width="13.42578125" customWidth="1"/>
    <col min="3" max="3" width="13.7109375" customWidth="1"/>
    <col min="4" max="4" width="12.7109375" customWidth="1"/>
    <col min="5" max="5" width="11.5703125" customWidth="1"/>
    <col min="6" max="6" width="13.85546875" customWidth="1"/>
    <col min="7" max="7" width="12.28515625" customWidth="1"/>
    <col min="8" max="8" width="10.5703125" customWidth="1"/>
    <col min="9" max="9" width="11.42578125" customWidth="1"/>
    <col min="11" max="11" width="14.42578125" customWidth="1"/>
    <col min="12" max="12" width="13.42578125" customWidth="1"/>
    <col min="13" max="13" width="12.140625" customWidth="1"/>
    <col min="14" max="14" width="12.7109375" customWidth="1"/>
  </cols>
  <sheetData>
    <row r="1" spans="1:12" s="16" customFormat="1" ht="45" x14ac:dyDescent="0.25">
      <c r="C1" s="16" t="s">
        <v>169</v>
      </c>
      <c r="D1" s="51" t="s">
        <v>159</v>
      </c>
      <c r="E1" s="51" t="s">
        <v>160</v>
      </c>
      <c r="F1" s="51" t="s">
        <v>161</v>
      </c>
      <c r="G1" s="271" t="s">
        <v>162</v>
      </c>
      <c r="H1" s="271"/>
      <c r="I1" s="51" t="s">
        <v>163</v>
      </c>
    </row>
    <row r="2" spans="1:12" x14ac:dyDescent="0.25">
      <c r="D2" s="51"/>
      <c r="E2" s="51"/>
      <c r="F2" s="51"/>
      <c r="G2" s="52" t="s">
        <v>165</v>
      </c>
      <c r="H2" s="52" t="s">
        <v>166</v>
      </c>
      <c r="I2" s="51"/>
    </row>
    <row r="3" spans="1:12" x14ac:dyDescent="0.25">
      <c r="A3" t="s">
        <v>157</v>
      </c>
      <c r="B3">
        <v>300</v>
      </c>
    </row>
    <row r="4" spans="1:12" x14ac:dyDescent="0.25">
      <c r="A4" t="s">
        <v>158</v>
      </c>
      <c r="B4">
        <v>2205</v>
      </c>
      <c r="D4">
        <v>300</v>
      </c>
      <c r="E4">
        <v>530</v>
      </c>
      <c r="F4">
        <v>670</v>
      </c>
      <c r="G4">
        <v>1921.6179999999999</v>
      </c>
      <c r="I4" s="53">
        <f>B4-G4</f>
        <v>283.38200000000006</v>
      </c>
    </row>
    <row r="5" spans="1:12" x14ac:dyDescent="0.25">
      <c r="A5" t="s">
        <v>164</v>
      </c>
      <c r="B5">
        <v>1659</v>
      </c>
      <c r="C5">
        <v>1048</v>
      </c>
      <c r="E5">
        <v>544</v>
      </c>
      <c r="G5">
        <v>1212</v>
      </c>
      <c r="H5" s="56">
        <v>514.63</v>
      </c>
      <c r="I5">
        <f>B5-G5</f>
        <v>447</v>
      </c>
    </row>
    <row r="6" spans="1:12" x14ac:dyDescent="0.25">
      <c r="A6" t="s">
        <v>167</v>
      </c>
      <c r="B6" s="32">
        <v>1543</v>
      </c>
      <c r="E6">
        <v>560</v>
      </c>
      <c r="G6">
        <v>1062</v>
      </c>
      <c r="H6" s="53">
        <v>485</v>
      </c>
      <c r="I6" s="55">
        <f>B6-G6</f>
        <v>481</v>
      </c>
    </row>
    <row r="7" spans="1:12" x14ac:dyDescent="0.25">
      <c r="A7" t="s">
        <v>168</v>
      </c>
    </row>
    <row r="9" spans="1:12" x14ac:dyDescent="0.25">
      <c r="A9" t="s">
        <v>174</v>
      </c>
      <c r="B9" s="53">
        <v>1062135.83</v>
      </c>
    </row>
    <row r="10" spans="1:12" x14ac:dyDescent="0.25">
      <c r="A10" t="s">
        <v>175</v>
      </c>
      <c r="B10" s="53">
        <v>305393.28999999998</v>
      </c>
    </row>
    <row r="11" spans="1:12" x14ac:dyDescent="0.25">
      <c r="A11" t="s">
        <v>173</v>
      </c>
      <c r="B11" s="53">
        <v>1062136</v>
      </c>
    </row>
    <row r="12" spans="1:12" ht="15.75" thickBot="1" x14ac:dyDescent="0.3">
      <c r="A12" t="s">
        <v>176</v>
      </c>
      <c r="B12" s="53">
        <f>B9+B10-B11</f>
        <v>305393.12000000011</v>
      </c>
    </row>
    <row r="13" spans="1:12" x14ac:dyDescent="0.25">
      <c r="B13" s="53"/>
      <c r="K13" s="268" t="s">
        <v>182</v>
      </c>
      <c r="L13" s="269"/>
    </row>
    <row r="14" spans="1:12" x14ac:dyDescent="0.25">
      <c r="A14" s="51" t="s">
        <v>177</v>
      </c>
      <c r="B14" s="53">
        <v>2462967</v>
      </c>
      <c r="K14" s="211" t="s">
        <v>322</v>
      </c>
      <c r="L14" s="212">
        <f>C19</f>
        <v>953752</v>
      </c>
    </row>
    <row r="15" spans="1:12" x14ac:dyDescent="0.25">
      <c r="A15" s="51" t="s">
        <v>178</v>
      </c>
      <c r="B15" s="53">
        <f>B12</f>
        <v>305393.12000000011</v>
      </c>
      <c r="K15" s="211" t="s">
        <v>325</v>
      </c>
      <c r="L15" s="215">
        <f>E19</f>
        <v>1505574.65</v>
      </c>
    </row>
    <row r="16" spans="1:12" ht="15.75" thickBot="1" x14ac:dyDescent="0.3">
      <c r="A16" s="51" t="s">
        <v>327</v>
      </c>
      <c r="B16" s="53">
        <f>B14+B15</f>
        <v>2768360.12</v>
      </c>
      <c r="K16" s="210" t="s">
        <v>326</v>
      </c>
      <c r="L16" s="216">
        <f>G19</f>
        <v>1518104.8</v>
      </c>
    </row>
    <row r="17" spans="1:14" x14ac:dyDescent="0.25">
      <c r="A17" s="51" t="s">
        <v>179</v>
      </c>
      <c r="B17" s="53">
        <v>500000</v>
      </c>
      <c r="K17" s="119" t="s">
        <v>196</v>
      </c>
      <c r="L17" s="119" t="s">
        <v>162</v>
      </c>
      <c r="M17" s="27" t="s">
        <v>323</v>
      </c>
      <c r="N17" s="27" t="s">
        <v>324</v>
      </c>
    </row>
    <row r="18" spans="1:14" s="16" customFormat="1" ht="30.75" thickBot="1" x14ac:dyDescent="0.3">
      <c r="A18" s="63" t="s">
        <v>180</v>
      </c>
      <c r="B18" s="184">
        <f>B16-B17</f>
        <v>2268360.12</v>
      </c>
      <c r="D18" s="267" t="s">
        <v>219</v>
      </c>
      <c r="E18" s="267"/>
      <c r="F18" s="267" t="s">
        <v>326</v>
      </c>
      <c r="G18" s="267"/>
      <c r="K18" s="213">
        <v>2025</v>
      </c>
      <c r="L18" s="213"/>
      <c r="M18" s="213">
        <v>561111</v>
      </c>
      <c r="N18" s="217">
        <f>L16-M18</f>
        <v>956993.8</v>
      </c>
    </row>
    <row r="19" spans="1:14" x14ac:dyDescent="0.25">
      <c r="A19" s="80" t="s">
        <v>181</v>
      </c>
      <c r="B19" s="81">
        <v>535983</v>
      </c>
      <c r="C19" s="272">
        <f>SUM(B19:B20)</f>
        <v>953752</v>
      </c>
      <c r="D19" s="121">
        <v>437623.36</v>
      </c>
      <c r="E19" s="238">
        <f>D19+D20</f>
        <v>1505574.65</v>
      </c>
      <c r="F19" s="121">
        <v>449304.93</v>
      </c>
      <c r="G19" s="239">
        <f>F19+F20</f>
        <v>1518104.8</v>
      </c>
      <c r="H19" s="214"/>
      <c r="K19" s="27"/>
      <c r="L19" s="27"/>
      <c r="M19" s="27"/>
      <c r="N19" s="27"/>
    </row>
    <row r="20" spans="1:14" ht="15.75" thickBot="1" x14ac:dyDescent="0.3">
      <c r="A20" s="82" t="s">
        <v>182</v>
      </c>
      <c r="B20" s="83">
        <v>417769</v>
      </c>
      <c r="C20" s="273"/>
      <c r="D20" s="111">
        <v>1067951.29</v>
      </c>
      <c r="E20" s="266"/>
      <c r="F20" s="111">
        <v>1068799.8700000001</v>
      </c>
      <c r="G20" s="270"/>
      <c r="H20" s="214"/>
      <c r="K20" s="213"/>
      <c r="L20" s="213"/>
      <c r="M20" s="213"/>
      <c r="N20" s="213"/>
    </row>
    <row r="21" spans="1:14" x14ac:dyDescent="0.25">
      <c r="B21" s="78" t="s">
        <v>183</v>
      </c>
      <c r="C21" s="79" t="s">
        <v>184</v>
      </c>
      <c r="K21" s="27"/>
      <c r="L21" s="27"/>
      <c r="M21" s="27"/>
      <c r="N21" s="27"/>
    </row>
    <row r="22" spans="1:14" x14ac:dyDescent="0.25">
      <c r="B22" s="58">
        <v>69303</v>
      </c>
      <c r="C22" s="57">
        <f>B16</f>
        <v>2768360.12</v>
      </c>
      <c r="K22" s="27"/>
      <c r="L22" s="27"/>
      <c r="M22" s="27"/>
      <c r="N22" s="27"/>
    </row>
    <row r="23" spans="1:14" x14ac:dyDescent="0.25">
      <c r="A23" t="s">
        <v>199</v>
      </c>
      <c r="B23" s="263">
        <f>B22+C22</f>
        <v>2837663.12</v>
      </c>
      <c r="C23" s="264"/>
    </row>
    <row r="25" spans="1:14" x14ac:dyDescent="0.25">
      <c r="A25" s="265"/>
      <c r="B25" s="265"/>
      <c r="C25" s="265"/>
      <c r="D25" s="265"/>
      <c r="E25" s="265"/>
      <c r="F25" s="265"/>
    </row>
    <row r="26" spans="1:14" x14ac:dyDescent="0.25">
      <c r="A26" s="51" t="s">
        <v>196</v>
      </c>
      <c r="B26" t="s">
        <v>200</v>
      </c>
      <c r="C26" s="51" t="s">
        <v>198</v>
      </c>
      <c r="D26" s="51" t="s">
        <v>197</v>
      </c>
      <c r="E26" s="51" t="s">
        <v>162</v>
      </c>
      <c r="F26" s="51" t="s">
        <v>195</v>
      </c>
    </row>
    <row r="27" spans="1:14" x14ac:dyDescent="0.25">
      <c r="A27">
        <v>2022</v>
      </c>
      <c r="B27">
        <v>2768360.12</v>
      </c>
      <c r="F27">
        <f>B27</f>
        <v>2768360.12</v>
      </c>
    </row>
    <row r="28" spans="1:14" x14ac:dyDescent="0.25">
      <c r="A28" s="64">
        <v>44927</v>
      </c>
      <c r="E28">
        <v>500000</v>
      </c>
      <c r="F28">
        <f>F27-E28</f>
        <v>2268360.12</v>
      </c>
      <c r="G28" s="53">
        <f>F28+C19</f>
        <v>3222112.12</v>
      </c>
    </row>
    <row r="29" spans="1:14" x14ac:dyDescent="0.25">
      <c r="A29" s="64">
        <v>44927</v>
      </c>
      <c r="C29">
        <v>69303</v>
      </c>
      <c r="F29">
        <f>F28+C29</f>
        <v>2337663.12</v>
      </c>
    </row>
    <row r="30" spans="1:14" x14ac:dyDescent="0.25">
      <c r="A30" s="64">
        <v>45295</v>
      </c>
      <c r="D30">
        <v>1529745.52</v>
      </c>
      <c r="E30">
        <v>600000</v>
      </c>
      <c r="F30">
        <f>F27-E28+D30-E30</f>
        <v>3198105.64</v>
      </c>
      <c r="G30">
        <f>F30+600000</f>
        <v>3798105.64</v>
      </c>
      <c r="H30">
        <v>782826.17</v>
      </c>
      <c r="I30" s="85">
        <f>G30-H30</f>
        <v>3015279.47</v>
      </c>
    </row>
    <row r="31" spans="1:14" x14ac:dyDescent="0.25">
      <c r="A31" s="66">
        <v>2024</v>
      </c>
      <c r="B31" s="1"/>
      <c r="C31" s="65">
        <v>1471837</v>
      </c>
      <c r="D31" s="1"/>
      <c r="E31" s="1"/>
      <c r="F31" s="1">
        <f>I30-C31</f>
        <v>1543442.4700000002</v>
      </c>
    </row>
    <row r="32" spans="1:14" x14ac:dyDescent="0.25">
      <c r="A32" s="209">
        <v>2024</v>
      </c>
      <c r="B32" s="1"/>
      <c r="C32" s="1"/>
      <c r="D32" s="1"/>
      <c r="E32" s="1">
        <v>600000</v>
      </c>
      <c r="F32" s="1">
        <f>F31-E32</f>
        <v>943442.4700000002</v>
      </c>
    </row>
    <row r="33" spans="1:6" x14ac:dyDescent="0.25">
      <c r="A33" s="191">
        <v>45665</v>
      </c>
      <c r="B33" s="1"/>
      <c r="C33" s="1"/>
      <c r="D33" s="1"/>
      <c r="E33" s="1">
        <v>505000</v>
      </c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59"/>
      <c r="D36" s="59"/>
      <c r="E36" s="59"/>
      <c r="F36" s="59"/>
    </row>
    <row r="37" spans="1:6" x14ac:dyDescent="0.25">
      <c r="A37" s="1"/>
      <c r="B37" s="1"/>
      <c r="C37" s="59"/>
      <c r="D37" s="54"/>
      <c r="E37" s="54"/>
      <c r="F37" s="59"/>
    </row>
    <row r="38" spans="1:6" x14ac:dyDescent="0.25">
      <c r="A38" s="1"/>
      <c r="B38" s="1"/>
      <c r="C38" s="59"/>
      <c r="D38" s="59"/>
      <c r="E38" s="59"/>
      <c r="F38" s="59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</sheetData>
  <mergeCells count="9">
    <mergeCell ref="G1:H1"/>
    <mergeCell ref="C19:C20"/>
    <mergeCell ref="B23:C23"/>
    <mergeCell ref="A25:F25"/>
    <mergeCell ref="E19:E20"/>
    <mergeCell ref="D18:E18"/>
    <mergeCell ref="K13:L13"/>
    <mergeCell ref="F18:G18"/>
    <mergeCell ref="G19:G2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workbookViewId="0">
      <selection activeCell="E4" sqref="E4:E12"/>
    </sheetView>
  </sheetViews>
  <sheetFormatPr defaultRowHeight="15" x14ac:dyDescent="0.25"/>
  <cols>
    <col min="2" max="2" width="48.42578125" customWidth="1"/>
    <col min="3" max="3" width="13.140625" customWidth="1"/>
    <col min="4" max="4" width="10.5703125" customWidth="1"/>
  </cols>
  <sheetData>
    <row r="2" spans="2:5" ht="15.75" x14ac:dyDescent="0.25">
      <c r="B2" s="70" t="s">
        <v>201</v>
      </c>
      <c r="D2">
        <f>SUM(D4:D16)</f>
        <v>232260</v>
      </c>
      <c r="E2" s="95">
        <v>0.1</v>
      </c>
    </row>
    <row r="3" spans="2:5" ht="15.75" x14ac:dyDescent="0.25">
      <c r="B3" s="71" t="s">
        <v>202</v>
      </c>
      <c r="C3" s="72" t="s">
        <v>203</v>
      </c>
      <c r="D3" s="17"/>
      <c r="E3" s="17"/>
    </row>
    <row r="4" spans="2:5" ht="15.75" x14ac:dyDescent="0.25">
      <c r="B4" s="73" t="s">
        <v>204</v>
      </c>
      <c r="C4" s="19">
        <v>7500</v>
      </c>
      <c r="D4" s="17">
        <v>7500</v>
      </c>
      <c r="E4" s="17">
        <v>500</v>
      </c>
    </row>
    <row r="5" spans="2:5" ht="15.75" x14ac:dyDescent="0.25">
      <c r="B5" s="73" t="s">
        <v>205</v>
      </c>
      <c r="C5" s="19">
        <v>42602</v>
      </c>
      <c r="D5" s="17">
        <v>43000</v>
      </c>
      <c r="E5" s="17">
        <v>3450</v>
      </c>
    </row>
    <row r="6" spans="2:5" ht="15.75" x14ac:dyDescent="0.25">
      <c r="B6" s="73" t="s">
        <v>206</v>
      </c>
      <c r="C6" s="19">
        <v>1785</v>
      </c>
      <c r="D6" s="17">
        <v>2000</v>
      </c>
      <c r="E6" s="59">
        <v>357</v>
      </c>
    </row>
    <row r="7" spans="2:5" ht="15.75" x14ac:dyDescent="0.25">
      <c r="B7" s="73" t="s">
        <v>207</v>
      </c>
      <c r="C7" s="19">
        <v>50872.5</v>
      </c>
      <c r="D7" s="96">
        <v>156000</v>
      </c>
      <c r="E7" s="17">
        <v>15470</v>
      </c>
    </row>
    <row r="8" spans="2:5" ht="15.75" x14ac:dyDescent="0.25">
      <c r="B8" s="73" t="s">
        <v>208</v>
      </c>
      <c r="C8" s="19">
        <v>2000</v>
      </c>
      <c r="D8" s="59">
        <v>2000</v>
      </c>
      <c r="E8" s="17"/>
    </row>
    <row r="9" spans="2:5" ht="15.75" x14ac:dyDescent="0.25">
      <c r="B9" s="73" t="s">
        <v>209</v>
      </c>
      <c r="C9" s="19">
        <v>5831</v>
      </c>
      <c r="D9" s="59">
        <v>6000</v>
      </c>
      <c r="E9" s="17">
        <v>500</v>
      </c>
    </row>
    <row r="10" spans="2:5" ht="15.75" x14ac:dyDescent="0.25">
      <c r="B10" s="73" t="s">
        <v>210</v>
      </c>
      <c r="C10" s="19">
        <v>1785</v>
      </c>
      <c r="D10" s="59">
        <v>2000</v>
      </c>
      <c r="E10" s="17"/>
    </row>
    <row r="11" spans="2:5" ht="15.75" x14ac:dyDescent="0.25">
      <c r="B11" s="73" t="s">
        <v>211</v>
      </c>
      <c r="C11" s="19">
        <v>1600</v>
      </c>
      <c r="D11" s="59">
        <v>2000</v>
      </c>
      <c r="E11" s="17"/>
    </row>
    <row r="12" spans="2:5" ht="15.75" x14ac:dyDescent="0.25">
      <c r="B12" s="73" t="s">
        <v>213</v>
      </c>
      <c r="C12" s="19">
        <v>1700</v>
      </c>
      <c r="D12" s="59">
        <v>1700</v>
      </c>
      <c r="E12" s="17"/>
    </row>
    <row r="13" spans="2:5" ht="15.75" x14ac:dyDescent="0.25">
      <c r="B13" s="73" t="s">
        <v>214</v>
      </c>
      <c r="C13" s="19">
        <v>1190</v>
      </c>
      <c r="D13" s="59">
        <v>1190</v>
      </c>
      <c r="E13" s="17"/>
    </row>
    <row r="14" spans="2:5" ht="15.75" x14ac:dyDescent="0.25">
      <c r="B14" s="73" t="s">
        <v>217</v>
      </c>
      <c r="C14" s="19">
        <v>2000</v>
      </c>
      <c r="D14" s="59">
        <v>2000</v>
      </c>
      <c r="E14" s="17"/>
    </row>
    <row r="15" spans="2:5" ht="15.75" x14ac:dyDescent="0.25">
      <c r="B15" s="73" t="s">
        <v>218</v>
      </c>
      <c r="C15" s="19">
        <v>1370</v>
      </c>
      <c r="D15" s="59">
        <v>1370</v>
      </c>
      <c r="E15" s="17"/>
    </row>
    <row r="16" spans="2:5" ht="15.75" x14ac:dyDescent="0.25">
      <c r="B16" s="74" t="s">
        <v>215</v>
      </c>
      <c r="C16" s="75">
        <v>3500</v>
      </c>
      <c r="D16" s="76">
        <f>C16+C18</f>
        <v>5500</v>
      </c>
      <c r="E16" s="17"/>
    </row>
    <row r="17" spans="2:5" ht="15.75" x14ac:dyDescent="0.25">
      <c r="B17" s="74">
        <v>61</v>
      </c>
      <c r="C17" s="75">
        <v>2000</v>
      </c>
      <c r="D17" s="17"/>
      <c r="E17" s="17"/>
    </row>
    <row r="18" spans="2:5" ht="15.75" x14ac:dyDescent="0.25">
      <c r="B18" s="74" t="s">
        <v>216</v>
      </c>
      <c r="C18" s="75">
        <v>2000</v>
      </c>
      <c r="D18" s="17"/>
      <c r="E18" s="17"/>
    </row>
    <row r="19" spans="2:5" ht="15.75" x14ac:dyDescent="0.25">
      <c r="B19" s="74">
        <v>7406</v>
      </c>
      <c r="C19" s="75">
        <v>6000</v>
      </c>
      <c r="D19" s="17"/>
      <c r="E19" s="17"/>
    </row>
    <row r="20" spans="2:5" ht="15.75" x14ac:dyDescent="0.25">
      <c r="B20" s="74">
        <v>8401</v>
      </c>
      <c r="C20" s="75">
        <v>10000</v>
      </c>
      <c r="D20" s="17"/>
      <c r="E20" s="17"/>
    </row>
    <row r="21" spans="2:5" x14ac:dyDescent="0.25">
      <c r="D21" s="17"/>
      <c r="E21" s="17"/>
    </row>
    <row r="22" spans="2:5" x14ac:dyDescent="0.25">
      <c r="D22" s="17"/>
      <c r="E22" s="17"/>
    </row>
    <row r="23" spans="2:5" ht="15.75" x14ac:dyDescent="0.25">
      <c r="B23" s="27"/>
      <c r="C23" s="19"/>
      <c r="D23" s="17"/>
      <c r="E23" s="17"/>
    </row>
    <row r="24" spans="2:5" ht="15.75" x14ac:dyDescent="0.25">
      <c r="B24" s="73" t="s">
        <v>212</v>
      </c>
      <c r="C24" s="19">
        <v>118745.63</v>
      </c>
      <c r="D24" s="17"/>
      <c r="E24" s="17"/>
    </row>
    <row r="25" spans="2:5" x14ac:dyDescent="0.25">
      <c r="B25" s="27"/>
      <c r="C25" s="27"/>
      <c r="D25" s="17"/>
      <c r="E25" s="17"/>
    </row>
    <row r="26" spans="2:5" x14ac:dyDescent="0.25">
      <c r="B26" s="27"/>
      <c r="C26" s="27"/>
      <c r="D26" s="17"/>
      <c r="E26" s="17"/>
    </row>
    <row r="27" spans="2:5" x14ac:dyDescent="0.25">
      <c r="B27" s="27"/>
      <c r="C27" s="27"/>
      <c r="D27" s="17"/>
      <c r="E27" s="17"/>
    </row>
    <row r="28" spans="2:5" x14ac:dyDescent="0.25">
      <c r="B28" s="27"/>
      <c r="C28" s="27"/>
      <c r="D28" s="17"/>
      <c r="E28" s="17"/>
    </row>
    <row r="29" spans="2:5" x14ac:dyDescent="0.25">
      <c r="B29" s="27"/>
      <c r="C29" s="27"/>
      <c r="D29" s="17"/>
      <c r="E29" s="17"/>
    </row>
    <row r="30" spans="2:5" x14ac:dyDescent="0.25">
      <c r="B30" s="27"/>
      <c r="C30" s="27"/>
      <c r="D30" s="17"/>
      <c r="E30" s="17"/>
    </row>
    <row r="31" spans="2:5" x14ac:dyDescent="0.25">
      <c r="B31" s="27"/>
      <c r="C31" s="27"/>
      <c r="D31" s="17"/>
      <c r="E31" s="17"/>
    </row>
    <row r="32" spans="2:5" x14ac:dyDescent="0.25">
      <c r="B32" s="27"/>
      <c r="C32" s="27"/>
      <c r="D32" s="17"/>
      <c r="E32" s="17"/>
    </row>
    <row r="33" spans="2:5" x14ac:dyDescent="0.25">
      <c r="B33" s="27"/>
      <c r="C33" s="27"/>
      <c r="D33" s="17"/>
      <c r="E3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buget</vt:lpstr>
      <vt:lpstr>inv 2024</vt:lpstr>
      <vt:lpstr>trim inv</vt:lpstr>
      <vt:lpstr>calcul ocol silvic</vt:lpstr>
      <vt:lpstr>contr lunare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Contabilitate</cp:lastModifiedBy>
  <cp:lastPrinted>2024-02-19T09:59:55Z</cp:lastPrinted>
  <dcterms:created xsi:type="dcterms:W3CDTF">2018-01-08T06:19:38Z</dcterms:created>
  <dcterms:modified xsi:type="dcterms:W3CDTF">2025-02-10T09:46:53Z</dcterms:modified>
</cp:coreProperties>
</file>